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材料＿01行政\excel01行政\"/>
    </mc:Choice>
  </mc:AlternateContent>
  <bookViews>
    <workbookView xWindow="4440" yWindow="-90" windowWidth="14370" windowHeight="8685" tabRatio="898"/>
  </bookViews>
  <sheets>
    <sheet name="職種別職員数 " sheetId="143" r:id="rId1"/>
    <sheet name="算出シート " sheetId="144" r:id="rId2"/>
  </sheets>
  <definedNames>
    <definedName name="_xlnm.Print_Area" localSheetId="1">#REF!</definedName>
    <definedName name="_xlnm.Print_Area" localSheetId="0">#REF!</definedName>
    <definedName name="_xlnm.Print_Area">#REF!</definedName>
    <definedName name="T_12_職種別職員数及び給与額に関する調_0" localSheetId="1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1">#REF!</definedName>
    <definedName name="T01区役所データ" localSheetId="0">#REF!</definedName>
    <definedName name="T01区役所データ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I4" i="143" l="1"/>
  <c r="B27" i="143" l="1"/>
  <c r="B26" i="143"/>
  <c r="B25" i="143"/>
  <c r="B24" i="143"/>
  <c r="B23" i="143"/>
  <c r="B22" i="143"/>
  <c r="B21" i="143"/>
  <c r="B20" i="143"/>
  <c r="B19" i="143"/>
  <c r="B18" i="143"/>
  <c r="B17" i="143"/>
  <c r="B16" i="143"/>
  <c r="B15" i="143"/>
  <c r="B14" i="143"/>
  <c r="B13" i="143"/>
  <c r="B12" i="143"/>
  <c r="B11" i="143"/>
  <c r="B10" i="143"/>
  <c r="B9" i="143"/>
  <c r="B8" i="143"/>
  <c r="B7" i="143"/>
  <c r="B6" i="143"/>
  <c r="B5" i="143"/>
  <c r="B9" i="144"/>
  <c r="N6" i="143"/>
  <c r="N7" i="143"/>
  <c r="N8" i="143"/>
  <c r="N9" i="143"/>
  <c r="N10" i="143"/>
  <c r="N11" i="143"/>
  <c r="N12" i="143"/>
  <c r="N13" i="143"/>
  <c r="N14" i="143"/>
  <c r="N15" i="143"/>
  <c r="N16" i="143"/>
  <c r="N17" i="143"/>
  <c r="N18" i="143"/>
  <c r="N19" i="143"/>
  <c r="N20" i="143"/>
  <c r="N21" i="143"/>
  <c r="N22" i="143"/>
  <c r="N23" i="143"/>
  <c r="N24" i="143"/>
  <c r="N25" i="143"/>
  <c r="N26" i="143"/>
  <c r="N27" i="143"/>
  <c r="M6" i="143"/>
  <c r="M7" i="143"/>
  <c r="M8" i="143"/>
  <c r="M9" i="143"/>
  <c r="M10" i="143"/>
  <c r="M11" i="143"/>
  <c r="M12" i="143"/>
  <c r="M13" i="143"/>
  <c r="M14" i="143"/>
  <c r="M15" i="143"/>
  <c r="M16" i="143"/>
  <c r="M17" i="143"/>
  <c r="M18" i="143"/>
  <c r="M19" i="143"/>
  <c r="M20" i="143"/>
  <c r="M21" i="143"/>
  <c r="M22" i="143"/>
  <c r="M23" i="143"/>
  <c r="M24" i="143"/>
  <c r="M25" i="143"/>
  <c r="M26" i="143"/>
  <c r="M27" i="143"/>
  <c r="L6" i="143"/>
  <c r="L7" i="143"/>
  <c r="L8" i="143"/>
  <c r="L9" i="143"/>
  <c r="L10" i="143"/>
  <c r="L11" i="143"/>
  <c r="L12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L26" i="143"/>
  <c r="L27" i="143"/>
  <c r="K6" i="143"/>
  <c r="K7" i="143"/>
  <c r="K8" i="143"/>
  <c r="K9" i="143"/>
  <c r="K10" i="143"/>
  <c r="K11" i="143"/>
  <c r="K12" i="143"/>
  <c r="K13" i="143"/>
  <c r="K14" i="143"/>
  <c r="K15" i="143"/>
  <c r="K16" i="143"/>
  <c r="K17" i="143"/>
  <c r="K18" i="143"/>
  <c r="K19" i="143"/>
  <c r="K20" i="143"/>
  <c r="K21" i="143"/>
  <c r="K22" i="143"/>
  <c r="K23" i="143"/>
  <c r="K24" i="143"/>
  <c r="K25" i="143"/>
  <c r="K26" i="143"/>
  <c r="K27" i="143"/>
  <c r="J6" i="143"/>
  <c r="J7" i="143"/>
  <c r="J8" i="143"/>
  <c r="J9" i="143"/>
  <c r="J10" i="143"/>
  <c r="J11" i="143"/>
  <c r="J12" i="143"/>
  <c r="J13" i="143"/>
  <c r="J14" i="143"/>
  <c r="J15" i="143"/>
  <c r="J16" i="143"/>
  <c r="J17" i="143"/>
  <c r="J18" i="143"/>
  <c r="J19" i="143"/>
  <c r="J20" i="143"/>
  <c r="J21" i="143"/>
  <c r="J22" i="143"/>
  <c r="J23" i="143"/>
  <c r="J24" i="143"/>
  <c r="J25" i="143"/>
  <c r="J26" i="143"/>
  <c r="J27" i="143"/>
  <c r="H6" i="143"/>
  <c r="H7" i="143"/>
  <c r="H8" i="143"/>
  <c r="H9" i="143"/>
  <c r="H10" i="143"/>
  <c r="H11" i="143"/>
  <c r="H12" i="143"/>
  <c r="H13" i="143"/>
  <c r="H14" i="143"/>
  <c r="H15" i="143"/>
  <c r="H16" i="143"/>
  <c r="H17" i="143"/>
  <c r="H18" i="143"/>
  <c r="H19" i="143"/>
  <c r="H20" i="143"/>
  <c r="H21" i="143"/>
  <c r="H22" i="143"/>
  <c r="H23" i="143"/>
  <c r="H24" i="143"/>
  <c r="H25" i="143"/>
  <c r="H26" i="143"/>
  <c r="H27" i="143"/>
  <c r="G6" i="143"/>
  <c r="G7" i="143"/>
  <c r="G8" i="143"/>
  <c r="G9" i="143"/>
  <c r="G10" i="143"/>
  <c r="G11" i="143"/>
  <c r="G12" i="143"/>
  <c r="G13" i="143"/>
  <c r="G14" i="143"/>
  <c r="G15" i="143"/>
  <c r="G16" i="143"/>
  <c r="G17" i="143"/>
  <c r="G18" i="143"/>
  <c r="G19" i="143"/>
  <c r="G20" i="143"/>
  <c r="G21" i="143"/>
  <c r="G22" i="143"/>
  <c r="G23" i="143"/>
  <c r="G24" i="143"/>
  <c r="G25" i="143"/>
  <c r="G26" i="143"/>
  <c r="G27" i="143"/>
  <c r="F6" i="143"/>
  <c r="F7" i="143"/>
  <c r="F8" i="143"/>
  <c r="F9" i="143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F23" i="143"/>
  <c r="F24" i="143"/>
  <c r="F25" i="143"/>
  <c r="F26" i="143"/>
  <c r="F27" i="143"/>
  <c r="E6" i="143"/>
  <c r="E7" i="143"/>
  <c r="E8" i="143"/>
  <c r="E9" i="143"/>
  <c r="E10" i="143"/>
  <c r="E11" i="143"/>
  <c r="E12" i="143"/>
  <c r="E13" i="143"/>
  <c r="E14" i="143"/>
  <c r="E15" i="143"/>
  <c r="E16" i="143"/>
  <c r="E17" i="143"/>
  <c r="E18" i="143"/>
  <c r="E19" i="143"/>
  <c r="E20" i="143"/>
  <c r="E21" i="143"/>
  <c r="E22" i="143"/>
  <c r="E23" i="143"/>
  <c r="E24" i="143"/>
  <c r="E25" i="143"/>
  <c r="E26" i="143"/>
  <c r="E27" i="143"/>
  <c r="D6" i="143"/>
  <c r="D7" i="143"/>
  <c r="D8" i="143"/>
  <c r="D9" i="143"/>
  <c r="D10" i="143"/>
  <c r="D11" i="143"/>
  <c r="D12" i="143"/>
  <c r="D13" i="143"/>
  <c r="D14" i="143"/>
  <c r="D15" i="143"/>
  <c r="D16" i="143"/>
  <c r="D17" i="143"/>
  <c r="D18" i="143"/>
  <c r="D19" i="143"/>
  <c r="D20" i="143"/>
  <c r="D21" i="143"/>
  <c r="D22" i="143"/>
  <c r="D23" i="143"/>
  <c r="D24" i="143"/>
  <c r="D25" i="143"/>
  <c r="D26" i="143"/>
  <c r="D27" i="143"/>
  <c r="C6" i="143"/>
  <c r="C7" i="143"/>
  <c r="C8" i="143"/>
  <c r="C9" i="143"/>
  <c r="C10" i="143"/>
  <c r="C11" i="143"/>
  <c r="C12" i="143"/>
  <c r="C13" i="143"/>
  <c r="C14" i="143"/>
  <c r="C15" i="143"/>
  <c r="C16" i="143"/>
  <c r="C17" i="143"/>
  <c r="C18" i="143"/>
  <c r="C19" i="143"/>
  <c r="C20" i="143"/>
  <c r="C21" i="143"/>
  <c r="C22" i="143"/>
  <c r="C23" i="143"/>
  <c r="C24" i="143"/>
  <c r="C25" i="143"/>
  <c r="C26" i="143"/>
  <c r="C27" i="143"/>
  <c r="N5" i="143"/>
  <c r="M5" i="143"/>
  <c r="L5" i="143"/>
  <c r="K5" i="143"/>
  <c r="J5" i="143"/>
  <c r="H5" i="143"/>
  <c r="G5" i="143"/>
  <c r="F5" i="143"/>
  <c r="E5" i="143"/>
  <c r="D5" i="143"/>
  <c r="C5" i="143"/>
  <c r="B4" i="143" l="1"/>
  <c r="P32" i="144"/>
  <c r="R32" i="144" s="1"/>
  <c r="T32" i="144" s="1"/>
  <c r="P27" i="143" s="1"/>
  <c r="M32" i="144"/>
  <c r="V32" i="144" s="1"/>
  <c r="P31" i="144"/>
  <c r="R31" i="144" s="1"/>
  <c r="T31" i="144" s="1"/>
  <c r="P26" i="143" s="1"/>
  <c r="M31" i="144"/>
  <c r="P30" i="144"/>
  <c r="R30" i="144" s="1"/>
  <c r="T30" i="144" s="1"/>
  <c r="P25" i="143" s="1"/>
  <c r="M30" i="144"/>
  <c r="P29" i="144"/>
  <c r="R29" i="144" s="1"/>
  <c r="T29" i="144" s="1"/>
  <c r="P24" i="143" s="1"/>
  <c r="M29" i="144"/>
  <c r="P28" i="144"/>
  <c r="R28" i="144" s="1"/>
  <c r="T28" i="144" s="1"/>
  <c r="P23" i="143" s="1"/>
  <c r="M28" i="144"/>
  <c r="P27" i="144"/>
  <c r="R27" i="144" s="1"/>
  <c r="T27" i="144" s="1"/>
  <c r="P22" i="143" s="1"/>
  <c r="M27" i="144"/>
  <c r="P26" i="144"/>
  <c r="R26" i="144" s="1"/>
  <c r="T26" i="144" s="1"/>
  <c r="P21" i="143" s="1"/>
  <c r="M26" i="144"/>
  <c r="R25" i="144"/>
  <c r="T25" i="144" s="1"/>
  <c r="P20" i="143" s="1"/>
  <c r="P25" i="144"/>
  <c r="M25" i="144"/>
  <c r="V25" i="144" s="1"/>
  <c r="P24" i="144"/>
  <c r="R24" i="144" s="1"/>
  <c r="T24" i="144" s="1"/>
  <c r="P19" i="143" s="1"/>
  <c r="M24" i="144"/>
  <c r="P23" i="144"/>
  <c r="R23" i="144" s="1"/>
  <c r="T23" i="144" s="1"/>
  <c r="P18" i="143" s="1"/>
  <c r="M23" i="144"/>
  <c r="P22" i="144"/>
  <c r="R22" i="144" s="1"/>
  <c r="T22" i="144" s="1"/>
  <c r="P17" i="143" s="1"/>
  <c r="M22" i="144"/>
  <c r="P21" i="144"/>
  <c r="R21" i="144" s="1"/>
  <c r="S21" i="144" s="1"/>
  <c r="O16" i="143" s="1"/>
  <c r="M21" i="144"/>
  <c r="V21" i="144" s="1"/>
  <c r="P20" i="144"/>
  <c r="R20" i="144" s="1"/>
  <c r="T20" i="144" s="1"/>
  <c r="P15" i="143" s="1"/>
  <c r="M20" i="144"/>
  <c r="P19" i="144"/>
  <c r="R19" i="144" s="1"/>
  <c r="T19" i="144" s="1"/>
  <c r="P14" i="143" s="1"/>
  <c r="M19" i="144"/>
  <c r="V19" i="144" s="1"/>
  <c r="P18" i="144"/>
  <c r="R18" i="144" s="1"/>
  <c r="T18" i="144" s="1"/>
  <c r="P13" i="143" s="1"/>
  <c r="M18" i="144"/>
  <c r="P17" i="144"/>
  <c r="R17" i="144" s="1"/>
  <c r="T17" i="144" s="1"/>
  <c r="P12" i="143" s="1"/>
  <c r="M17" i="144"/>
  <c r="V17" i="144" s="1"/>
  <c r="P16" i="144"/>
  <c r="R16" i="144" s="1"/>
  <c r="T16" i="144" s="1"/>
  <c r="P11" i="143" s="1"/>
  <c r="M16" i="144"/>
  <c r="P15" i="144"/>
  <c r="R15" i="144" s="1"/>
  <c r="T15" i="144" s="1"/>
  <c r="P10" i="143" s="1"/>
  <c r="M15" i="144"/>
  <c r="P14" i="144"/>
  <c r="R14" i="144" s="1"/>
  <c r="S14" i="144" s="1"/>
  <c r="O9" i="143" s="1"/>
  <c r="M14" i="144"/>
  <c r="P13" i="144"/>
  <c r="R13" i="144" s="1"/>
  <c r="S13" i="144" s="1"/>
  <c r="O8" i="143" s="1"/>
  <c r="M13" i="144"/>
  <c r="P12" i="144"/>
  <c r="R12" i="144" s="1"/>
  <c r="S12" i="144" s="1"/>
  <c r="O7" i="143" s="1"/>
  <c r="M12" i="144"/>
  <c r="P11" i="144"/>
  <c r="R11" i="144" s="1"/>
  <c r="S11" i="144" s="1"/>
  <c r="O6" i="143" s="1"/>
  <c r="M11" i="144"/>
  <c r="P10" i="144"/>
  <c r="M10" i="144"/>
  <c r="Q9" i="144"/>
  <c r="L9" i="144"/>
  <c r="K9" i="144"/>
  <c r="J9" i="144"/>
  <c r="I9" i="144"/>
  <c r="H9" i="144"/>
  <c r="G9" i="144"/>
  <c r="F9" i="144"/>
  <c r="E9" i="144"/>
  <c r="D9" i="144"/>
  <c r="C9" i="144"/>
  <c r="K4" i="143"/>
  <c r="J4" i="143"/>
  <c r="F4" i="143"/>
  <c r="E4" i="143"/>
  <c r="V26" i="144" l="1"/>
  <c r="V28" i="144"/>
  <c r="V13" i="144"/>
  <c r="V11" i="144"/>
  <c r="V12" i="144"/>
  <c r="V15" i="144"/>
  <c r="V20" i="144"/>
  <c r="V23" i="144"/>
  <c r="V14" i="144"/>
  <c r="V29" i="144"/>
  <c r="V31" i="144"/>
  <c r="C4" i="143"/>
  <c r="G4" i="143"/>
  <c r="L4" i="143"/>
  <c r="D4" i="143"/>
  <c r="H4" i="143"/>
  <c r="M4" i="143"/>
  <c r="V30" i="144"/>
  <c r="V27" i="144"/>
  <c r="V24" i="144"/>
  <c r="V22" i="144"/>
  <c r="V18" i="144"/>
  <c r="V16" i="144"/>
  <c r="P9" i="144"/>
  <c r="R9" i="144" s="1"/>
  <c r="T9" i="144" s="1"/>
  <c r="P4" i="143" s="1"/>
  <c r="M9" i="144"/>
  <c r="R10" i="144"/>
  <c r="S10" i="144" s="1"/>
  <c r="O5" i="143" s="1"/>
  <c r="V10" i="144"/>
  <c r="S15" i="144"/>
  <c r="O10" i="143" s="1"/>
  <c r="S16" i="144"/>
  <c r="O11" i="143" s="1"/>
  <c r="S17" i="144"/>
  <c r="O12" i="143" s="1"/>
  <c r="S18" i="144"/>
  <c r="O13" i="143" s="1"/>
  <c r="S19" i="144"/>
  <c r="O14" i="143" s="1"/>
  <c r="S20" i="144"/>
  <c r="O15" i="143" s="1"/>
  <c r="S22" i="144"/>
  <c r="O17" i="143" s="1"/>
  <c r="S23" i="144"/>
  <c r="O18" i="143" s="1"/>
  <c r="S24" i="144"/>
  <c r="O19" i="143" s="1"/>
  <c r="S25" i="144"/>
  <c r="O20" i="143" s="1"/>
  <c r="S26" i="144"/>
  <c r="O21" i="143" s="1"/>
  <c r="S27" i="144"/>
  <c r="O22" i="143" s="1"/>
  <c r="S28" i="144"/>
  <c r="O23" i="143" s="1"/>
  <c r="S29" i="144"/>
  <c r="O24" i="143" s="1"/>
  <c r="S30" i="144"/>
  <c r="O25" i="143" s="1"/>
  <c r="S31" i="144"/>
  <c r="O26" i="143" s="1"/>
  <c r="S32" i="144"/>
  <c r="O27" i="143" s="1"/>
  <c r="O10" i="144"/>
  <c r="O11" i="144"/>
  <c r="T11" i="144"/>
  <c r="P6" i="143" s="1"/>
  <c r="O12" i="144"/>
  <c r="T12" i="144"/>
  <c r="P7" i="143" s="1"/>
  <c r="O13" i="144"/>
  <c r="T13" i="144"/>
  <c r="P8" i="143" s="1"/>
  <c r="O14" i="144"/>
  <c r="T14" i="144"/>
  <c r="P9" i="143" s="1"/>
  <c r="O15" i="144"/>
  <c r="O16" i="144"/>
  <c r="O17" i="144"/>
  <c r="O18" i="144"/>
  <c r="O19" i="144"/>
  <c r="O20" i="144"/>
  <c r="O21" i="144"/>
  <c r="T21" i="144"/>
  <c r="P16" i="143" s="1"/>
  <c r="O22" i="144"/>
  <c r="O23" i="144"/>
  <c r="O24" i="144"/>
  <c r="O25" i="144"/>
  <c r="O26" i="144"/>
  <c r="O27" i="144"/>
  <c r="O28" i="144"/>
  <c r="O29" i="144"/>
  <c r="O30" i="144"/>
  <c r="O31" i="144"/>
  <c r="O32" i="144"/>
  <c r="S9" i="144" l="1"/>
  <c r="O4" i="143" s="1"/>
  <c r="T10" i="144"/>
  <c r="P5" i="143" s="1"/>
  <c r="O9" i="144"/>
  <c r="N9" i="144" s="1"/>
  <c r="N4" i="143" s="1"/>
</calcChain>
</file>

<file path=xl/sharedStrings.xml><?xml version="1.0" encoding="utf-8"?>
<sst xmlns="http://schemas.openxmlformats.org/spreadsheetml/2006/main" count="223" uniqueCount="122">
  <si>
    <t>豊島区</t>
    <rPh sb="0" eb="2">
      <t>トシマ</t>
    </rPh>
    <phoneticPr fontId="7"/>
  </si>
  <si>
    <t>板橋区</t>
    <rPh sb="0" eb="2">
      <t>イタバシ</t>
    </rPh>
    <phoneticPr fontId="7"/>
  </si>
  <si>
    <t>区計</t>
    <rPh sb="0" eb="1">
      <t>ク</t>
    </rPh>
    <rPh sb="1" eb="2">
      <t>ケイ</t>
    </rPh>
    <phoneticPr fontId="7"/>
  </si>
  <si>
    <t>千</t>
    <rPh sb="0" eb="1">
      <t>セン</t>
    </rPh>
    <phoneticPr fontId="7"/>
  </si>
  <si>
    <t>中</t>
    <rPh sb="0" eb="1">
      <t>ナカ</t>
    </rPh>
    <phoneticPr fontId="7"/>
  </si>
  <si>
    <t>港</t>
    <rPh sb="0" eb="1">
      <t>ミナト</t>
    </rPh>
    <phoneticPr fontId="7"/>
  </si>
  <si>
    <t>新</t>
    <rPh sb="0" eb="1">
      <t>シン</t>
    </rPh>
    <phoneticPr fontId="7"/>
  </si>
  <si>
    <t>文</t>
    <rPh sb="0" eb="1">
      <t>ブン</t>
    </rPh>
    <phoneticPr fontId="7"/>
  </si>
  <si>
    <t>台</t>
    <rPh sb="0" eb="1">
      <t>ダイ</t>
    </rPh>
    <phoneticPr fontId="7"/>
  </si>
  <si>
    <t>墨</t>
    <rPh sb="0" eb="1">
      <t>スミ</t>
    </rPh>
    <phoneticPr fontId="7"/>
  </si>
  <si>
    <t>江</t>
    <rPh sb="0" eb="1">
      <t>エ</t>
    </rPh>
    <phoneticPr fontId="7"/>
  </si>
  <si>
    <t>品</t>
    <rPh sb="0" eb="1">
      <t>ヒン</t>
    </rPh>
    <phoneticPr fontId="7"/>
  </si>
  <si>
    <t>(2)職種別職員数</t>
    <rPh sb="3" eb="5">
      <t>ショクシュ</t>
    </rPh>
    <rPh sb="5" eb="6">
      <t>ベツ</t>
    </rPh>
    <rPh sb="6" eb="9">
      <t>ショクインスウ</t>
    </rPh>
    <phoneticPr fontId="7"/>
  </si>
  <si>
    <t>区市町村名</t>
    <rPh sb="0" eb="4">
      <t>クシチョウソン</t>
    </rPh>
    <rPh sb="4" eb="5">
      <t>メイ</t>
    </rPh>
    <phoneticPr fontId="7"/>
  </si>
  <si>
    <t>一般行政職</t>
    <rPh sb="0" eb="2">
      <t>イッパン</t>
    </rPh>
    <rPh sb="2" eb="5">
      <t>ギョウセイショク</t>
    </rPh>
    <phoneticPr fontId="7"/>
  </si>
  <si>
    <t>税務職</t>
    <rPh sb="0" eb="3">
      <t>ゼイムショク</t>
    </rPh>
    <phoneticPr fontId="7"/>
  </si>
  <si>
    <t>医師
歯科医師職</t>
    <rPh sb="0" eb="2">
      <t>イシ</t>
    </rPh>
    <rPh sb="3" eb="8">
      <t>シカイシショク</t>
    </rPh>
    <phoneticPr fontId="7"/>
  </si>
  <si>
    <t>看護
保健職</t>
    <rPh sb="0" eb="2">
      <t>カンゴ</t>
    </rPh>
    <rPh sb="3" eb="6">
      <t>ホケンショク</t>
    </rPh>
    <phoneticPr fontId="7"/>
  </si>
  <si>
    <t>福祉職</t>
    <rPh sb="0" eb="2">
      <t>フクシ</t>
    </rPh>
    <rPh sb="2" eb="3">
      <t>ショク</t>
    </rPh>
    <phoneticPr fontId="7"/>
  </si>
  <si>
    <t>技能労務職</t>
    <rPh sb="0" eb="2">
      <t>ギノウ</t>
    </rPh>
    <rPh sb="2" eb="4">
      <t>ロウム</t>
    </rPh>
    <rPh sb="4" eb="5">
      <t>ショク</t>
    </rPh>
    <phoneticPr fontId="7"/>
  </si>
  <si>
    <t>教育職</t>
    <rPh sb="0" eb="2">
      <t>キョウイク</t>
    </rPh>
    <rPh sb="2" eb="3">
      <t>ショク</t>
    </rPh>
    <phoneticPr fontId="7"/>
  </si>
  <si>
    <t>その他
教育職</t>
    <rPh sb="2" eb="3">
      <t>タ</t>
    </rPh>
    <rPh sb="4" eb="6">
      <t>キョウイク</t>
    </rPh>
    <rPh sb="6" eb="7">
      <t>ショク</t>
    </rPh>
    <phoneticPr fontId="7"/>
  </si>
  <si>
    <t>臨時職員</t>
    <rPh sb="0" eb="2">
      <t>リンジ</t>
    </rPh>
    <rPh sb="2" eb="4">
      <t>ショクイン</t>
    </rPh>
    <phoneticPr fontId="7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</si>
  <si>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7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</si>
  <si>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</si>
  <si>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百円</t>
    <rPh sb="0" eb="2">
      <t>ヒャクエン</t>
    </rPh>
    <phoneticPr fontId="7"/>
  </si>
  <si>
    <t>年</t>
    <rPh sb="0" eb="1">
      <t>トシ</t>
    </rPh>
    <phoneticPr fontId="7"/>
  </si>
  <si>
    <t>月</t>
    <rPh sb="0" eb="1">
      <t>ゲツ</t>
    </rPh>
    <phoneticPr fontId="7"/>
  </si>
  <si>
    <r>
      <t xml:space="preserve">薬剤師
医療技術職
</t>
    </r>
    <r>
      <rPr>
        <sz val="7"/>
        <rFont val="ＭＳ Ｐ明朝"/>
        <family val="1"/>
        <charset val="128"/>
      </rPr>
      <t>(栄養士を含む)</t>
    </r>
    <rPh sb="0" eb="3">
      <t>ヤクザイシ</t>
    </rPh>
    <rPh sb="4" eb="6">
      <t>イリョウ</t>
    </rPh>
    <rPh sb="6" eb="9">
      <t>ギジュツショク</t>
    </rPh>
    <rPh sb="11" eb="14">
      <t>エイヨウシ</t>
    </rPh>
    <rPh sb="15" eb="16">
      <t>フク</t>
    </rPh>
    <phoneticPr fontId="7"/>
  </si>
  <si>
    <t>資料：「地方公務員給与実態調査」</t>
    <rPh sb="0" eb="2">
      <t>シリョウ</t>
    </rPh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7"/>
  </si>
  <si>
    <t>目</t>
    <rPh sb="0" eb="1">
      <t>メ</t>
    </rPh>
    <phoneticPr fontId="7"/>
  </si>
  <si>
    <t>大</t>
    <rPh sb="0" eb="1">
      <t>ダイ</t>
    </rPh>
    <phoneticPr fontId="7"/>
  </si>
  <si>
    <t>世</t>
    <rPh sb="0" eb="1">
      <t>ヨ</t>
    </rPh>
    <phoneticPr fontId="7"/>
  </si>
  <si>
    <t>渋</t>
    <rPh sb="0" eb="1">
      <t>シブ</t>
    </rPh>
    <phoneticPr fontId="7"/>
  </si>
  <si>
    <t>杉</t>
    <rPh sb="0" eb="1">
      <t>スギ</t>
    </rPh>
    <phoneticPr fontId="7"/>
  </si>
  <si>
    <t>豊</t>
    <rPh sb="0" eb="1">
      <t>トヨ</t>
    </rPh>
    <phoneticPr fontId="7"/>
  </si>
  <si>
    <t>北</t>
    <rPh sb="0" eb="1">
      <t>キタ</t>
    </rPh>
    <phoneticPr fontId="7"/>
  </si>
  <si>
    <t>荒</t>
    <rPh sb="0" eb="1">
      <t>アラ</t>
    </rPh>
    <phoneticPr fontId="7"/>
  </si>
  <si>
    <t>板</t>
    <rPh sb="0" eb="1">
      <t>イタ</t>
    </rPh>
    <phoneticPr fontId="7"/>
  </si>
  <si>
    <t>練</t>
    <rPh sb="0" eb="1">
      <t>ネ</t>
    </rPh>
    <phoneticPr fontId="7"/>
  </si>
  <si>
    <t>足</t>
    <rPh sb="0" eb="1">
      <t>アシ</t>
    </rPh>
    <phoneticPr fontId="7"/>
  </si>
  <si>
    <t>千代田区</t>
    <rPh sb="0" eb="3">
      <t>チヨダ</t>
    </rPh>
    <phoneticPr fontId="7"/>
  </si>
  <si>
    <t>合計</t>
    <rPh sb="0" eb="2">
      <t>ゴウケイ</t>
    </rPh>
    <phoneticPr fontId="7"/>
  </si>
  <si>
    <t>区分</t>
    <rPh sb="0" eb="2">
      <t>クブン</t>
    </rPh>
    <phoneticPr fontId="7"/>
  </si>
  <si>
    <t>人</t>
    <rPh sb="0" eb="1">
      <t>ニン</t>
    </rPh>
    <phoneticPr fontId="7"/>
  </si>
  <si>
    <t>葛</t>
    <rPh sb="0" eb="1">
      <t>クズ</t>
    </rPh>
    <phoneticPr fontId="7"/>
  </si>
  <si>
    <t>中央区</t>
    <phoneticPr fontId="7"/>
  </si>
  <si>
    <t>新宿区</t>
    <phoneticPr fontId="7"/>
  </si>
  <si>
    <t>文京区</t>
    <phoneticPr fontId="7"/>
  </si>
  <si>
    <t>台東区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</si>
  <si>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</si>
  <si>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</si>
  <si>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</si>
  <si>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</si>
  <si>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</si>
  <si>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</si>
  <si>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</si>
  <si>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表</t>
    <rPh sb="0" eb="1">
      <t>ヒョウ</t>
    </rPh>
    <phoneticPr fontId="7"/>
  </si>
  <si>
    <t>行</t>
    <rPh sb="0" eb="1">
      <t>ギョウ</t>
    </rPh>
    <phoneticPr fontId="7"/>
  </si>
  <si>
    <t>列</t>
    <rPh sb="0" eb="1">
      <t>レツ</t>
    </rPh>
    <phoneticPr fontId="7"/>
  </si>
  <si>
    <t>一般行政職
支給人数</t>
    <rPh sb="0" eb="2">
      <t>イッパン</t>
    </rPh>
    <rPh sb="2" eb="5">
      <t>ギョウセイショク</t>
    </rPh>
    <rPh sb="6" eb="8">
      <t>シキュウ</t>
    </rPh>
    <rPh sb="8" eb="10">
      <t>ニンズウ</t>
    </rPh>
    <phoneticPr fontId="7"/>
  </si>
  <si>
    <t>一般行政職
支給総額
（自動）</t>
    <rPh sb="0" eb="2">
      <t>イッパン</t>
    </rPh>
    <rPh sb="2" eb="5">
      <t>ギョウセイショク</t>
    </rPh>
    <rPh sb="6" eb="8">
      <t>シキュウ</t>
    </rPh>
    <rPh sb="8" eb="10">
      <t>ソウガク</t>
    </rPh>
    <rPh sb="12" eb="14">
      <t>ジドウ</t>
    </rPh>
    <phoneticPr fontId="7"/>
  </si>
  <si>
    <t>月</t>
    <rPh sb="0" eb="1">
      <t>ツキ</t>
    </rPh>
    <phoneticPr fontId="7"/>
  </si>
  <si>
    <t>一般行政職
経験月数</t>
    <rPh sb="0" eb="2">
      <t>イッパン</t>
    </rPh>
    <rPh sb="2" eb="5">
      <t>ギョウセイショク</t>
    </rPh>
    <rPh sb="6" eb="8">
      <t>ケイケン</t>
    </rPh>
    <rPh sb="8" eb="10">
      <t>ツキスウ</t>
    </rPh>
    <phoneticPr fontId="7"/>
  </si>
  <si>
    <t>一般行政職
平均経験月数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ツキスウ</t>
    </rPh>
    <rPh sb="14" eb="16">
      <t>ジドウ</t>
    </rPh>
    <phoneticPr fontId="7"/>
  </si>
  <si>
    <t>一般行政職
平均経験年数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</si>
  <si>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8頁</t>
    <rPh sb="1" eb="2">
      <t>ページ</t>
    </rPh>
    <phoneticPr fontId="7"/>
  </si>
  <si>
    <t>13頁</t>
    <rPh sb="2" eb="3">
      <t>ページ</t>
    </rPh>
    <phoneticPr fontId="7"/>
  </si>
  <si>
    <t>4頁</t>
    <rPh sb="1" eb="2">
      <t>ページ</t>
    </rPh>
    <phoneticPr fontId="7"/>
  </si>
  <si>
    <t>給与実態調査</t>
    <rPh sb="0" eb="2">
      <t>キュウヨ</t>
    </rPh>
    <rPh sb="2" eb="4">
      <t>ジッタイ</t>
    </rPh>
    <rPh sb="4" eb="6">
      <t>チョウサ</t>
    </rPh>
    <phoneticPr fontId="7"/>
  </si>
  <si>
    <t>企業職</t>
    <rPh sb="0" eb="2">
      <t>キギョウ</t>
    </rPh>
    <rPh sb="2" eb="3">
      <t>ショク</t>
    </rPh>
    <phoneticPr fontId="7"/>
  </si>
  <si>
    <t>中央区</t>
    <phoneticPr fontId="7"/>
  </si>
  <si>
    <t>港区</t>
    <phoneticPr fontId="7"/>
  </si>
  <si>
    <t>新宿区</t>
    <phoneticPr fontId="7"/>
  </si>
  <si>
    <t>文京区</t>
    <phoneticPr fontId="7"/>
  </si>
  <si>
    <t>台東区</t>
    <phoneticPr fontId="7"/>
  </si>
  <si>
    <t>墨田区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</si>
  <si>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</si>
  <si>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</si>
  <si>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</si>
  <si>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</si>
  <si>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</si>
  <si>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</si>
  <si>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</si>
  <si>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</si>
  <si>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</si>
  <si>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</si>
  <si>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</si>
  <si>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</si>
  <si>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</si>
  <si>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</si>
  <si>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t>05</t>
    <phoneticPr fontId="7"/>
  </si>
  <si>
    <t>12</t>
    <phoneticPr fontId="7"/>
  </si>
  <si>
    <t>14</t>
    <phoneticPr fontId="7"/>
  </si>
  <si>
    <t>010</t>
    <phoneticPr fontId="7"/>
  </si>
  <si>
    <t>020</t>
    <phoneticPr fontId="7"/>
  </si>
  <si>
    <t>030</t>
    <phoneticPr fontId="7"/>
  </si>
  <si>
    <t>070</t>
    <phoneticPr fontId="7"/>
  </si>
  <si>
    <t>080</t>
    <phoneticPr fontId="7"/>
  </si>
  <si>
    <t>090</t>
    <phoneticPr fontId="7"/>
  </si>
  <si>
    <t>100</t>
    <phoneticPr fontId="7"/>
  </si>
  <si>
    <t>140</t>
    <phoneticPr fontId="7"/>
  </si>
  <si>
    <t>260
270</t>
    <phoneticPr fontId="7"/>
  </si>
  <si>
    <t>290</t>
    <phoneticPr fontId="7"/>
  </si>
  <si>
    <t>310</t>
    <phoneticPr fontId="7"/>
  </si>
  <si>
    <t>050</t>
    <phoneticPr fontId="7"/>
  </si>
  <si>
    <t>011</t>
    <phoneticPr fontId="7"/>
  </si>
  <si>
    <t>1</t>
    <phoneticPr fontId="7"/>
  </si>
  <si>
    <t>2</t>
    <phoneticPr fontId="7"/>
  </si>
  <si>
    <t>27</t>
    <phoneticPr fontId="7"/>
  </si>
  <si>
    <t>チェック</t>
    <phoneticPr fontId="7"/>
  </si>
  <si>
    <t>港区</t>
    <phoneticPr fontId="7"/>
  </si>
  <si>
    <t>墨田区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</si>
  <si>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</si>
  <si>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</si>
  <si>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</si>
  <si>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</si>
  <si>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</si>
  <si>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</si>
  <si>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</si>
  <si>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r>
      <t>（H</t>
    </r>
    <r>
      <rPr>
        <sz val="10"/>
        <color rgb="FFFF0000"/>
        <rFont val="ＭＳ Ｐ明朝"/>
        <family val="1"/>
        <charset val="128"/>
      </rPr>
      <t>29</t>
    </r>
    <r>
      <rPr>
        <sz val="10"/>
        <color theme="1"/>
        <rFont val="ＭＳ Ｐ明朝"/>
        <family val="1"/>
        <charset val="128"/>
      </rPr>
      <t>.4.1現在）</t>
    </r>
    <rPh sb="8" eb="10">
      <t>ゲンザイ</t>
    </rPh>
    <phoneticPr fontId="7"/>
  </si>
  <si>
    <t>（H29.4.1現在）</t>
    <rPh sb="8" eb="10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</si>
</sst>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\-#,##0;&quot;-&quot;"/>
    <numFmt numFmtId="177" formatCode="#,##0_ ;[Red]\-#,##0\ "/>
    <numFmt numFmtId="178" formatCode="0_ "/>
    <numFmt numFmtId="179" formatCode="#,###;\-#,###;&quot;-&quot;"/>
    <numFmt numFmtId="180" formatCode="#,##0_ "/>
    <numFmt numFmtId="181" formatCode="#,##0_);[Red]\(#,##0\)"/>
    <numFmt numFmtId="182" formatCode="#,###.0;\-#,###.0;&quot;-&quot;"/>
    <numFmt numFmtId="183" formatCode="#,##0.0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FO明朝体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76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/>
    <xf numFmtId="38" fontId="10" fillId="0" borderId="0" xfId="6" applyFont="1" applyFill="1" applyAlignment="1">
      <alignment horizontal="left" vertical="center"/>
    </xf>
    <xf numFmtId="38" fontId="10" fillId="0" borderId="0" xfId="6" applyFont="1" applyFill="1" applyAlignment="1">
      <alignment vertical="center"/>
    </xf>
    <xf numFmtId="38" fontId="10" fillId="0" borderId="3" xfId="6" applyFont="1" applyFill="1" applyBorder="1" applyAlignment="1">
      <alignment horizontal="distributed" vertical="center"/>
    </xf>
    <xf numFmtId="38" fontId="10" fillId="0" borderId="4" xfId="6" applyFont="1" applyFill="1" applyBorder="1" applyAlignment="1">
      <alignment horizontal="distributed" vertical="center"/>
    </xf>
    <xf numFmtId="38" fontId="11" fillId="0" borderId="4" xfId="6" applyFont="1" applyFill="1" applyBorder="1" applyAlignment="1">
      <alignment horizontal="distributed" vertical="center" wrapText="1"/>
    </xf>
    <xf numFmtId="38" fontId="10" fillId="0" borderId="4" xfId="6" applyFont="1" applyFill="1" applyBorder="1" applyAlignment="1">
      <alignment horizontal="distributed" vertical="center" wrapText="1"/>
    </xf>
    <xf numFmtId="38" fontId="10" fillId="0" borderId="5" xfId="6" applyFont="1" applyFill="1" applyBorder="1" applyAlignment="1">
      <alignment horizontal="distributed" vertical="center" textRotation="255" wrapText="1"/>
    </xf>
    <xf numFmtId="38" fontId="10" fillId="0" borderId="6" xfId="6" applyFont="1" applyFill="1" applyBorder="1" applyAlignment="1">
      <alignment horizontal="right" vertical="center"/>
    </xf>
    <xf numFmtId="179" fontId="14" fillId="0" borderId="0" xfId="6" applyNumberFormat="1" applyFont="1" applyFill="1" applyBorder="1" applyAlignment="1">
      <alignment horizontal="right" wrapText="1"/>
    </xf>
    <xf numFmtId="38" fontId="10" fillId="0" borderId="7" xfId="6" applyFont="1" applyFill="1" applyBorder="1" applyAlignment="1">
      <alignment horizontal="distributed" vertical="center"/>
    </xf>
    <xf numFmtId="38" fontId="10" fillId="0" borderId="8" xfId="6" applyFont="1" applyFill="1" applyBorder="1" applyAlignment="1">
      <alignment horizontal="right" vertical="center"/>
    </xf>
    <xf numFmtId="38" fontId="10" fillId="0" borderId="9" xfId="6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distributed" vertical="center" indent="1"/>
    </xf>
    <xf numFmtId="0" fontId="12" fillId="0" borderId="11" xfId="0" applyFont="1" applyFill="1" applyBorder="1" applyAlignment="1">
      <alignment horizontal="distributed" vertical="center" indent="1"/>
    </xf>
    <xf numFmtId="0" fontId="12" fillId="0" borderId="14" xfId="0" applyFont="1" applyFill="1" applyBorder="1" applyAlignment="1">
      <alignment horizontal="distributed" vertical="center" indent="1"/>
    </xf>
    <xf numFmtId="0" fontId="12" fillId="0" borderId="15" xfId="0" applyFont="1" applyFill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vertical="center"/>
    </xf>
    <xf numFmtId="177" fontId="10" fillId="0" borderId="19" xfId="6" applyNumberFormat="1" applyFont="1" applyFill="1" applyBorder="1" applyAlignment="1">
      <alignment vertical="center"/>
    </xf>
    <xf numFmtId="177" fontId="10" fillId="0" borderId="20" xfId="6" applyNumberFormat="1" applyFont="1" applyFill="1" applyBorder="1" applyAlignment="1">
      <alignment vertical="center"/>
    </xf>
    <xf numFmtId="181" fontId="10" fillId="0" borderId="20" xfId="0" quotePrefix="1" applyNumberFormat="1" applyFont="1" applyFill="1" applyBorder="1" applyAlignment="1">
      <alignment vertical="center"/>
    </xf>
    <xf numFmtId="178" fontId="10" fillId="0" borderId="21" xfId="6" applyNumberFormat="1" applyFont="1" applyFill="1" applyBorder="1" applyAlignment="1">
      <alignment horizontal="right" vertical="center"/>
    </xf>
    <xf numFmtId="177" fontId="10" fillId="0" borderId="22" xfId="6" applyNumberFormat="1" applyFont="1" applyFill="1" applyBorder="1" applyAlignment="1">
      <alignment vertical="center"/>
    </xf>
    <xf numFmtId="178" fontId="10" fillId="0" borderId="23" xfId="6" applyNumberFormat="1" applyFont="1" applyFill="1" applyBorder="1" applyAlignment="1">
      <alignment horizontal="right" vertical="center"/>
    </xf>
    <xf numFmtId="177" fontId="10" fillId="0" borderId="24" xfId="6" applyNumberFormat="1" applyFont="1" applyFill="1" applyBorder="1" applyAlignment="1">
      <alignment vertical="center"/>
    </xf>
    <xf numFmtId="181" fontId="10" fillId="0" borderId="19" xfId="0" quotePrefix="1" applyNumberFormat="1" applyFont="1" applyFill="1" applyBorder="1" applyAlignment="1">
      <alignment vertical="center"/>
    </xf>
    <xf numFmtId="177" fontId="10" fillId="0" borderId="28" xfId="6" applyNumberFormat="1" applyFont="1" applyFill="1" applyBorder="1" applyAlignment="1">
      <alignment vertical="center"/>
    </xf>
    <xf numFmtId="181" fontId="10" fillId="0" borderId="28" xfId="0" quotePrefix="1" applyNumberFormat="1" applyFont="1" applyFill="1" applyBorder="1" applyAlignment="1">
      <alignment vertical="center"/>
    </xf>
    <xf numFmtId="178" fontId="10" fillId="0" borderId="29" xfId="6" applyNumberFormat="1" applyFont="1" applyFill="1" applyBorder="1" applyAlignment="1">
      <alignment horizontal="right" vertical="center"/>
    </xf>
    <xf numFmtId="177" fontId="10" fillId="0" borderId="30" xfId="6" applyNumberFormat="1" applyFont="1" applyFill="1" applyBorder="1" applyAlignment="1">
      <alignment vertical="center"/>
    </xf>
    <xf numFmtId="182" fontId="14" fillId="0" borderId="0" xfId="6" applyNumberFormat="1" applyFont="1" applyFill="1" applyBorder="1" applyAlignment="1">
      <alignment horizontal="right" wrapText="1"/>
    </xf>
    <xf numFmtId="49" fontId="10" fillId="0" borderId="0" xfId="6" applyNumberFormat="1" applyFont="1" applyFill="1" applyAlignment="1">
      <alignment vertical="center"/>
    </xf>
    <xf numFmtId="49" fontId="10" fillId="0" borderId="0" xfId="6" applyNumberFormat="1" applyFont="1" applyFill="1" applyBorder="1" applyAlignment="1">
      <alignment horizontal="right"/>
    </xf>
    <xf numFmtId="49" fontId="10" fillId="0" borderId="0" xfId="6" applyNumberFormat="1" applyFont="1" applyFill="1" applyAlignment="1">
      <alignment vertical="center" wrapText="1"/>
    </xf>
    <xf numFmtId="179" fontId="10" fillId="2" borderId="21" xfId="6" applyNumberFormat="1" applyFont="1" applyFill="1" applyBorder="1" applyAlignment="1">
      <alignment horizontal="right" wrapText="1"/>
    </xf>
    <xf numFmtId="179" fontId="10" fillId="0" borderId="0" xfId="6" applyNumberFormat="1" applyFont="1" applyFill="1" applyBorder="1" applyAlignment="1">
      <alignment horizontal="right" wrapText="1"/>
    </xf>
    <xf numFmtId="182" fontId="10" fillId="2" borderId="21" xfId="6" applyNumberFormat="1" applyFont="1" applyFill="1" applyBorder="1" applyAlignment="1">
      <alignment horizontal="right" wrapText="1"/>
    </xf>
    <xf numFmtId="178" fontId="10" fillId="2" borderId="21" xfId="6" applyNumberFormat="1" applyFont="1" applyFill="1" applyBorder="1" applyAlignment="1">
      <alignment horizontal="right" vertical="center"/>
    </xf>
    <xf numFmtId="177" fontId="10" fillId="2" borderId="22" xfId="6" applyNumberFormat="1" applyFont="1" applyFill="1" applyBorder="1" applyAlignment="1">
      <alignment vertical="center"/>
    </xf>
    <xf numFmtId="178" fontId="10" fillId="2" borderId="23" xfId="6" applyNumberFormat="1" applyFont="1" applyFill="1" applyBorder="1" applyAlignment="1">
      <alignment horizontal="right" vertical="center"/>
    </xf>
    <xf numFmtId="177" fontId="10" fillId="2" borderId="24" xfId="6" applyNumberFormat="1" applyFont="1" applyFill="1" applyBorder="1" applyAlignment="1">
      <alignment vertical="center"/>
    </xf>
    <xf numFmtId="178" fontId="10" fillId="2" borderId="26" xfId="6" applyNumberFormat="1" applyFont="1" applyFill="1" applyBorder="1" applyAlignment="1">
      <alignment horizontal="right" vertical="center"/>
    </xf>
    <xf numFmtId="177" fontId="10" fillId="2" borderId="27" xfId="6" applyNumberFormat="1" applyFont="1" applyFill="1" applyBorder="1" applyAlignment="1">
      <alignment vertical="center"/>
    </xf>
    <xf numFmtId="178" fontId="10" fillId="2" borderId="29" xfId="6" applyNumberFormat="1" applyFont="1" applyFill="1" applyBorder="1" applyAlignment="1">
      <alignment horizontal="right" vertical="center"/>
    </xf>
    <xf numFmtId="177" fontId="10" fillId="2" borderId="30" xfId="6" applyNumberFormat="1" applyFont="1" applyFill="1" applyBorder="1" applyAlignment="1">
      <alignment vertical="center"/>
    </xf>
    <xf numFmtId="179" fontId="10" fillId="2" borderId="26" xfId="6" applyNumberFormat="1" applyFont="1" applyFill="1" applyBorder="1" applyAlignment="1">
      <alignment horizontal="right" wrapText="1"/>
    </xf>
    <xf numFmtId="182" fontId="10" fillId="2" borderId="26" xfId="6" applyNumberFormat="1" applyFont="1" applyFill="1" applyBorder="1" applyAlignment="1">
      <alignment horizontal="right" wrapText="1"/>
    </xf>
    <xf numFmtId="179" fontId="10" fillId="2" borderId="29" xfId="6" applyNumberFormat="1" applyFont="1" applyFill="1" applyBorder="1" applyAlignment="1">
      <alignment horizontal="right" wrapText="1"/>
    </xf>
    <xf numFmtId="182" fontId="10" fillId="2" borderId="29" xfId="6" applyNumberFormat="1" applyFont="1" applyFill="1" applyBorder="1" applyAlignment="1">
      <alignment horizontal="right" wrapText="1"/>
    </xf>
    <xf numFmtId="179" fontId="10" fillId="2" borderId="23" xfId="6" applyNumberFormat="1" applyFont="1" applyFill="1" applyBorder="1" applyAlignment="1">
      <alignment horizontal="right" wrapText="1"/>
    </xf>
    <xf numFmtId="182" fontId="10" fillId="2" borderId="23" xfId="6" applyNumberFormat="1" applyFont="1" applyFill="1" applyBorder="1" applyAlignment="1">
      <alignment horizontal="right" wrapText="1"/>
    </xf>
    <xf numFmtId="177" fontId="8" fillId="3" borderId="19" xfId="6" applyNumberFormat="1" applyFont="1" applyFill="1" applyBorder="1" applyAlignment="1">
      <alignment vertical="center"/>
    </xf>
    <xf numFmtId="177" fontId="10" fillId="3" borderId="23" xfId="6" applyNumberFormat="1" applyFont="1" applyFill="1" applyBorder="1" applyAlignment="1">
      <alignment vertical="center"/>
    </xf>
    <xf numFmtId="182" fontId="10" fillId="3" borderId="23" xfId="6" applyNumberFormat="1" applyFont="1" applyFill="1" applyBorder="1" applyAlignment="1">
      <alignment horizontal="right" wrapText="1"/>
    </xf>
    <xf numFmtId="38" fontId="9" fillId="0" borderId="21" xfId="6" applyFont="1" applyFill="1" applyBorder="1" applyAlignment="1">
      <alignment horizontal="distributed" vertical="center" wrapText="1"/>
    </xf>
    <xf numFmtId="177" fontId="10" fillId="4" borderId="19" xfId="6" applyNumberFormat="1" applyFont="1" applyFill="1" applyBorder="1" applyAlignment="1">
      <alignment vertical="center"/>
    </xf>
    <xf numFmtId="178" fontId="10" fillId="4" borderId="23" xfId="6" applyNumberFormat="1" applyFont="1" applyFill="1" applyBorder="1" applyAlignment="1">
      <alignment horizontal="right" vertical="center"/>
    </xf>
    <xf numFmtId="177" fontId="10" fillId="4" borderId="24" xfId="6" applyNumberFormat="1" applyFont="1" applyFill="1" applyBorder="1" applyAlignment="1">
      <alignment vertical="center"/>
    </xf>
    <xf numFmtId="177" fontId="8" fillId="4" borderId="19" xfId="6" applyNumberFormat="1" applyFont="1" applyFill="1" applyBorder="1" applyAlignment="1">
      <alignment vertical="center"/>
    </xf>
    <xf numFmtId="177" fontId="8" fillId="0" borderId="23" xfId="6" applyNumberFormat="1" applyFont="1" applyFill="1" applyBorder="1" applyAlignment="1">
      <alignment vertical="center"/>
    </xf>
    <xf numFmtId="177" fontId="8" fillId="0" borderId="24" xfId="6" applyNumberFormat="1" applyFont="1" applyFill="1" applyBorder="1" applyAlignment="1">
      <alignment vertical="center"/>
    </xf>
    <xf numFmtId="38" fontId="10" fillId="0" borderId="0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  <xf numFmtId="0" fontId="10" fillId="0" borderId="0" xfId="8" applyFont="1" applyFill="1" applyAlignment="1">
      <alignment vertical="center"/>
    </xf>
    <xf numFmtId="0" fontId="10" fillId="0" borderId="0" xfId="9" applyFont="1" applyFill="1" applyAlignment="1">
      <alignment vertical="center"/>
    </xf>
    <xf numFmtId="0" fontId="10" fillId="0" borderId="10" xfId="8" applyFont="1" applyFill="1" applyBorder="1" applyAlignment="1">
      <alignment vertical="center"/>
    </xf>
    <xf numFmtId="0" fontId="8" fillId="0" borderId="11" xfId="9" applyFont="1" applyFill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horizontal="right" vertical="center"/>
    </xf>
    <xf numFmtId="0" fontId="8" fillId="0" borderId="12" xfId="8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0" fontId="10" fillId="0" borderId="16" xfId="10" applyFont="1" applyFill="1" applyBorder="1" applyAlignment="1">
      <alignment horizontal="center" vertical="center"/>
    </xf>
    <xf numFmtId="183" fontId="10" fillId="0" borderId="0" xfId="9" applyNumberFormat="1" applyFont="1" applyFill="1" applyAlignment="1">
      <alignment vertical="center"/>
    </xf>
    <xf numFmtId="0" fontId="10" fillId="0" borderId="12" xfId="10" applyFont="1" applyFill="1" applyBorder="1" applyAlignment="1">
      <alignment horizontal="center" vertical="center"/>
    </xf>
    <xf numFmtId="0" fontId="10" fillId="0" borderId="17" xfId="10" applyFont="1" applyFill="1" applyBorder="1" applyAlignment="1">
      <alignment horizontal="center" vertical="center"/>
    </xf>
    <xf numFmtId="0" fontId="12" fillId="0" borderId="16" xfId="10" applyFont="1" applyFill="1" applyBorder="1" applyAlignment="1">
      <alignment horizontal="center" vertical="center"/>
    </xf>
    <xf numFmtId="0" fontId="10" fillId="0" borderId="18" xfId="10" applyFont="1" applyFill="1" applyBorder="1" applyAlignment="1">
      <alignment horizontal="center" vertical="center"/>
    </xf>
    <xf numFmtId="177" fontId="10" fillId="0" borderId="0" xfId="8" applyNumberFormat="1" applyFont="1" applyFill="1" applyAlignment="1">
      <alignment vertical="center"/>
    </xf>
    <xf numFmtId="49" fontId="10" fillId="0" borderId="0" xfId="9" applyNumberFormat="1" applyFont="1" applyFill="1" applyAlignment="1">
      <alignment vertical="center"/>
    </xf>
    <xf numFmtId="38" fontId="9" fillId="0" borderId="4" xfId="6" applyFont="1" applyFill="1" applyBorder="1" applyAlignment="1">
      <alignment horizontal="distributed" vertical="center" wrapText="1"/>
    </xf>
    <xf numFmtId="38" fontId="10" fillId="0" borderId="4" xfId="6" applyFont="1" applyFill="1" applyBorder="1" applyAlignment="1">
      <alignment horizontal="center" vertical="center"/>
    </xf>
    <xf numFmtId="177" fontId="16" fillId="0" borderId="20" xfId="6" applyNumberFormat="1" applyFont="1" applyFill="1" applyBorder="1" applyAlignment="1">
      <alignment vertical="center"/>
    </xf>
    <xf numFmtId="180" fontId="16" fillId="0" borderId="20" xfId="0" quotePrefix="1" applyNumberFormat="1" applyFont="1" applyFill="1" applyBorder="1" applyAlignment="1">
      <alignment vertical="center"/>
    </xf>
    <xf numFmtId="181" fontId="16" fillId="0" borderId="20" xfId="0" quotePrefix="1" applyNumberFormat="1" applyFont="1" applyFill="1" applyBorder="1" applyAlignment="1">
      <alignment vertical="center"/>
    </xf>
    <xf numFmtId="181" fontId="16" fillId="0" borderId="20" xfId="6" applyNumberFormat="1" applyFont="1" applyFill="1" applyBorder="1" applyAlignment="1">
      <alignment vertical="center"/>
    </xf>
    <xf numFmtId="179" fontId="16" fillId="0" borderId="20" xfId="6" applyNumberFormat="1" applyFont="1" applyFill="1" applyBorder="1" applyAlignment="1">
      <alignment horizontal="right" wrapText="1"/>
    </xf>
    <xf numFmtId="179" fontId="16" fillId="0" borderId="26" xfId="6" applyNumberFormat="1" applyFont="1" applyFill="1" applyBorder="1" applyAlignment="1">
      <alignment horizontal="right" wrapText="1"/>
    </xf>
    <xf numFmtId="179" fontId="16" fillId="0" borderId="21" xfId="6" applyNumberFormat="1" applyFont="1" applyFill="1" applyBorder="1" applyAlignment="1">
      <alignment horizontal="right" wrapText="1"/>
    </xf>
    <xf numFmtId="177" fontId="16" fillId="0" borderId="19" xfId="6" applyNumberFormat="1" applyFont="1" applyFill="1" applyBorder="1" applyAlignment="1">
      <alignment vertical="center"/>
    </xf>
    <xf numFmtId="179" fontId="16" fillId="0" borderId="23" xfId="6" applyNumberFormat="1" applyFont="1" applyFill="1" applyBorder="1" applyAlignment="1">
      <alignment horizontal="right" wrapText="1"/>
    </xf>
    <xf numFmtId="180" fontId="16" fillId="0" borderId="25" xfId="0" quotePrefix="1" applyNumberFormat="1" applyFont="1" applyFill="1" applyBorder="1" applyAlignment="1">
      <alignment vertical="center"/>
    </xf>
    <xf numFmtId="181" fontId="16" fillId="0" borderId="25" xfId="0" quotePrefix="1" applyNumberFormat="1" applyFont="1" applyFill="1" applyBorder="1" applyAlignment="1">
      <alignment vertical="center"/>
    </xf>
    <xf numFmtId="181" fontId="16" fillId="0" borderId="25" xfId="6" applyNumberFormat="1" applyFont="1" applyFill="1" applyBorder="1" applyAlignment="1">
      <alignment vertical="center"/>
    </xf>
    <xf numFmtId="179" fontId="16" fillId="0" borderId="25" xfId="6" applyNumberFormat="1" applyFont="1" applyFill="1" applyBorder="1" applyAlignment="1">
      <alignment horizontal="right" wrapText="1"/>
    </xf>
    <xf numFmtId="180" fontId="16" fillId="0" borderId="19" xfId="0" quotePrefix="1" applyNumberFormat="1" applyFont="1" applyFill="1" applyBorder="1" applyAlignment="1">
      <alignment vertical="center"/>
    </xf>
    <xf numFmtId="181" fontId="16" fillId="0" borderId="19" xfId="0" quotePrefix="1" applyNumberFormat="1" applyFont="1" applyFill="1" applyBorder="1" applyAlignment="1">
      <alignment vertical="center"/>
    </xf>
    <xf numFmtId="181" fontId="16" fillId="0" borderId="19" xfId="6" applyNumberFormat="1" applyFont="1" applyFill="1" applyBorder="1" applyAlignment="1">
      <alignment vertical="center"/>
    </xf>
    <xf numFmtId="179" fontId="16" fillId="0" borderId="19" xfId="6" applyNumberFormat="1" applyFont="1" applyFill="1" applyBorder="1" applyAlignment="1">
      <alignment horizontal="right" wrapText="1"/>
    </xf>
    <xf numFmtId="177" fontId="16" fillId="0" borderId="25" xfId="6" applyNumberFormat="1" applyFont="1" applyFill="1" applyBorder="1" applyAlignment="1">
      <alignment vertical="center"/>
    </xf>
    <xf numFmtId="177" fontId="16" fillId="0" borderId="28" xfId="6" applyNumberFormat="1" applyFont="1" applyFill="1" applyBorder="1" applyAlignment="1">
      <alignment vertical="center"/>
    </xf>
    <xf numFmtId="180" fontId="16" fillId="0" borderId="28" xfId="0" quotePrefix="1" applyNumberFormat="1" applyFont="1" applyFill="1" applyBorder="1" applyAlignment="1">
      <alignment vertical="center"/>
    </xf>
    <xf numFmtId="181" fontId="16" fillId="0" borderId="28" xfId="0" quotePrefix="1" applyNumberFormat="1" applyFont="1" applyFill="1" applyBorder="1" applyAlignment="1">
      <alignment vertical="center"/>
    </xf>
    <xf numFmtId="181" fontId="16" fillId="0" borderId="28" xfId="6" applyNumberFormat="1" applyFont="1" applyFill="1" applyBorder="1" applyAlignment="1">
      <alignment vertical="center"/>
    </xf>
    <xf numFmtId="179" fontId="16" fillId="0" borderId="28" xfId="6" applyNumberFormat="1" applyFont="1" applyFill="1" applyBorder="1" applyAlignment="1">
      <alignment horizontal="right" wrapText="1"/>
    </xf>
    <xf numFmtId="179" fontId="16" fillId="0" borderId="29" xfId="6" applyNumberFormat="1" applyFont="1" applyFill="1" applyBorder="1" applyAlignment="1">
      <alignment horizontal="right" wrapText="1"/>
    </xf>
    <xf numFmtId="38" fontId="15" fillId="0" borderId="31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  <xf numFmtId="38" fontId="10" fillId="0" borderId="31" xfId="6" applyFont="1" applyFill="1" applyBorder="1" applyAlignment="1">
      <alignment horizontal="right"/>
    </xf>
  </cellXfs>
  <cellStyles count="11">
    <cellStyle name="Calc Currency (0)" xfId="1"/>
    <cellStyle name="Header1" xfId="2"/>
    <cellStyle name="Header2" xfId="3"/>
    <cellStyle name="Normal_#18-Internet" xfId="4"/>
    <cellStyle name="_x001d_%・&amp;-_x0008_ｨ_x0011_・_x0007__x0001__x0001_" xfId="5"/>
    <cellStyle name="桁区切り" xfId="6" builtinId="6"/>
    <cellStyle name="標準" xfId="0" builtinId="0"/>
    <cellStyle name="標準_区市町村年報２（１）議会_区市町村年報2003（原稿）職種別職員数_区市町村年報2003（区原稿）吉田修正．05.21 2" xfId="10"/>
    <cellStyle name="標準_職員数 2" xfId="9"/>
    <cellStyle name="標準_職員数_区市町村年報2003（区原稿）吉田修正．05.21 2" xfId="8"/>
    <cellStyle name="未定義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76200</xdr:rowOff>
    </xdr:from>
    <xdr:to>
      <xdr:col>11</xdr:col>
      <xdr:colOff>723900</xdr:colOff>
      <xdr:row>5</xdr:row>
      <xdr:rowOff>76200</xdr:rowOff>
    </xdr:to>
    <xdr:cxnSp macro="">
      <xdr:nvCxnSpPr>
        <xdr:cNvPr id="2" name="直線矢印コネクタ 1"/>
        <xdr:cNvCxnSpPr/>
      </xdr:nvCxnSpPr>
      <xdr:spPr>
        <a:xfrm>
          <a:off x="1247775" y="1076325"/>
          <a:ext cx="781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5</xdr:row>
      <xdr:rowOff>85725</xdr:rowOff>
    </xdr:from>
    <xdr:to>
      <xdr:col>14</xdr:col>
      <xdr:colOff>857250</xdr:colOff>
      <xdr:row>5</xdr:row>
      <xdr:rowOff>85725</xdr:rowOff>
    </xdr:to>
    <xdr:cxnSp macro="">
      <xdr:nvCxnSpPr>
        <xdr:cNvPr id="3" name="直線矢印コネクタ 2"/>
        <xdr:cNvCxnSpPr/>
      </xdr:nvCxnSpPr>
      <xdr:spPr>
        <a:xfrm>
          <a:off x="9305925" y="1085850"/>
          <a:ext cx="2219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5</xdr:row>
      <xdr:rowOff>85725</xdr:rowOff>
    </xdr:from>
    <xdr:to>
      <xdr:col>19</xdr:col>
      <xdr:colOff>457200</xdr:colOff>
      <xdr:row>5</xdr:row>
      <xdr:rowOff>85725</xdr:rowOff>
    </xdr:to>
    <xdr:cxnSp macro="">
      <xdr:nvCxnSpPr>
        <xdr:cNvPr id="4" name="直線矢印コネクタ 3"/>
        <xdr:cNvCxnSpPr/>
      </xdr:nvCxnSpPr>
      <xdr:spPr>
        <a:xfrm>
          <a:off x="11849100" y="1085850"/>
          <a:ext cx="32004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752475</xdr:colOff>
      <xdr:row>1</xdr:row>
      <xdr:rowOff>104775</xdr:rowOff>
    </xdr:from>
    <xdr:to>
      <xdr:col>20</xdr:col>
      <xdr:colOff>0</xdr:colOff>
      <xdr:row>1</xdr:row>
      <xdr:rowOff>104775</xdr:rowOff>
    </xdr:to>
    <xdr:cxnSp macro="">
      <xdr:nvCxnSpPr>
        <xdr:cNvPr id="5" name="直線矢印コネクタ 4"/>
        <xdr:cNvCxnSpPr/>
      </xdr:nvCxnSpPr>
      <xdr:spPr>
        <a:xfrm>
          <a:off x="752475" y="285750"/>
          <a:ext cx="14325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30"/>
  <sheetViews>
    <sheetView tabSelected="1" view="pageBreakPreview" zoomScale="115" zoomScaleNormal="145" zoomScaleSheetLayoutView="115" workbookViewId="0">
      <pane xSplit="1" ySplit="4" topLeftCell="B5" activePane="bottomRight" state="frozen"/>
      <selection sqref="A1:IV65536"/>
      <selection pane="topRight" sqref="A1:IV65536"/>
      <selection pane="bottomLeft" sqref="A1:IV65536"/>
      <selection pane="bottomRight" activeCell="B1" sqref="B1"/>
    </sheetView>
  </sheetViews>
  <sheetFormatPr defaultRowHeight="12"/>
  <cols>
    <col min="1" max="1" width="13.125" style="64" customWidth="1"/>
    <col min="2" max="7" width="9.625" style="64" customWidth="1"/>
    <col min="8" max="13" width="9.625" style="63" customWidth="1"/>
    <col min="14" max="14" width="11.375" style="63" customWidth="1"/>
    <col min="15" max="15" width="7.75" style="63" customWidth="1"/>
    <col min="16" max="16" width="6.375" style="63" customWidth="1"/>
    <col min="17" max="17" width="3.125" style="63" bestFit="1" customWidth="1"/>
    <col min="18" max="18" width="9" style="63"/>
    <col min="19" max="19" width="9.25" style="64" bestFit="1" customWidth="1"/>
    <col min="20" max="21" width="9" style="64"/>
    <col min="22" max="22" width="8.375" style="64" customWidth="1"/>
    <col min="23" max="16384" width="9" style="64"/>
  </cols>
  <sheetData>
    <row r="1" spans="1:22" ht="24.2" customHeight="1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4" t="s">
        <v>120</v>
      </c>
      <c r="O1" s="104"/>
      <c r="P1" s="104"/>
    </row>
    <row r="2" spans="1:22" ht="45.75" customHeight="1">
      <c r="A2" s="3" t="s">
        <v>13</v>
      </c>
      <c r="B2" s="4" t="s">
        <v>42</v>
      </c>
      <c r="C2" s="78" t="s">
        <v>14</v>
      </c>
      <c r="D2" s="4" t="s">
        <v>15</v>
      </c>
      <c r="E2" s="78" t="s">
        <v>16</v>
      </c>
      <c r="F2" s="5" t="s">
        <v>28</v>
      </c>
      <c r="G2" s="6" t="s">
        <v>17</v>
      </c>
      <c r="H2" s="4" t="s">
        <v>18</v>
      </c>
      <c r="I2" s="4" t="s">
        <v>70</v>
      </c>
      <c r="J2" s="79" t="s">
        <v>19</v>
      </c>
      <c r="K2" s="6" t="s">
        <v>20</v>
      </c>
      <c r="L2" s="6" t="s">
        <v>21</v>
      </c>
      <c r="M2" s="4" t="s">
        <v>22</v>
      </c>
      <c r="N2" s="78" t="s">
        <v>23</v>
      </c>
      <c r="O2" s="105" t="s">
        <v>24</v>
      </c>
      <c r="P2" s="105"/>
      <c r="Q2" s="7" t="s">
        <v>43</v>
      </c>
    </row>
    <row r="3" spans="1:22" ht="15" customHeight="1">
      <c r="A3" s="10"/>
      <c r="B3" s="11" t="s">
        <v>44</v>
      </c>
      <c r="C3" s="11" t="s">
        <v>44</v>
      </c>
      <c r="D3" s="11" t="s">
        <v>44</v>
      </c>
      <c r="E3" s="11" t="s">
        <v>44</v>
      </c>
      <c r="F3" s="11" t="s">
        <v>44</v>
      </c>
      <c r="G3" s="11" t="s">
        <v>44</v>
      </c>
      <c r="H3" s="11" t="s">
        <v>44</v>
      </c>
      <c r="I3" s="11" t="s">
        <v>44</v>
      </c>
      <c r="J3" s="11" t="s">
        <v>44</v>
      </c>
      <c r="K3" s="11" t="s">
        <v>44</v>
      </c>
      <c r="L3" s="11" t="s">
        <v>44</v>
      </c>
      <c r="M3" s="11" t="s">
        <v>44</v>
      </c>
      <c r="N3" s="11" t="s">
        <v>25</v>
      </c>
      <c r="O3" s="12" t="s">
        <v>26</v>
      </c>
      <c r="P3" s="8" t="s">
        <v>27</v>
      </c>
      <c r="Q3" s="65"/>
    </row>
    <row r="4" spans="1:22" ht="24.2" customHeight="1">
      <c r="A4" s="66" t="s">
        <v>2</v>
      </c>
      <c r="B4" s="17">
        <f>SUM(B5:B27)</f>
        <v>61105</v>
      </c>
      <c r="C4" s="17">
        <f>SUM(C5:C27)</f>
        <v>34664</v>
      </c>
      <c r="D4" s="17">
        <f t="shared" ref="D4:M4" si="0">SUM(D5:D27)</f>
        <v>1962</v>
      </c>
      <c r="E4" s="17">
        <f t="shared" si="0"/>
        <v>88</v>
      </c>
      <c r="F4" s="17">
        <f t="shared" si="0"/>
        <v>671</v>
      </c>
      <c r="G4" s="17">
        <f t="shared" si="0"/>
        <v>1761</v>
      </c>
      <c r="H4" s="17">
        <f t="shared" si="0"/>
        <v>13770</v>
      </c>
      <c r="I4" s="17">
        <f>SUM(I5:I27)</f>
        <v>0</v>
      </c>
      <c r="J4" s="17">
        <f t="shared" si="0"/>
        <v>7089</v>
      </c>
      <c r="K4" s="17">
        <f t="shared" si="0"/>
        <v>1045</v>
      </c>
      <c r="L4" s="17">
        <f t="shared" si="0"/>
        <v>55</v>
      </c>
      <c r="M4" s="17">
        <f t="shared" si="0"/>
        <v>0</v>
      </c>
      <c r="N4" s="67">
        <f>'算出シート '!N9</f>
        <v>3091</v>
      </c>
      <c r="O4" s="59">
        <f>'算出シート '!S9</f>
        <v>19</v>
      </c>
      <c r="P4" s="60">
        <f>'算出シート '!T9</f>
        <v>5</v>
      </c>
      <c r="Q4" s="68"/>
      <c r="S4" s="69"/>
      <c r="T4" s="69"/>
    </row>
    <row r="5" spans="1:22" ht="18.75" customHeight="1">
      <c r="A5" s="13" t="s">
        <v>41</v>
      </c>
      <c r="B5" s="19">
        <f>'算出シート '!B10</f>
        <v>1092</v>
      </c>
      <c r="C5" s="19">
        <f>'算出シート '!C10</f>
        <v>713</v>
      </c>
      <c r="D5" s="19">
        <f>'算出シート '!D10</f>
        <v>33</v>
      </c>
      <c r="E5" s="19">
        <f>'算出シート '!E10</f>
        <v>2</v>
      </c>
      <c r="F5" s="19">
        <f>'算出シート '!F10</f>
        <v>12</v>
      </c>
      <c r="G5" s="19">
        <f>'算出シート '!G10</f>
        <v>24</v>
      </c>
      <c r="H5" s="19">
        <f>'算出シート '!H10</f>
        <v>123</v>
      </c>
      <c r="I5" s="19">
        <v>0</v>
      </c>
      <c r="J5" s="19">
        <f>'算出シート '!I10</f>
        <v>93</v>
      </c>
      <c r="K5" s="19">
        <f>'算出シート '!J10</f>
        <v>92</v>
      </c>
      <c r="L5" s="19">
        <f>'算出シート '!K10</f>
        <v>0</v>
      </c>
      <c r="M5" s="19">
        <f>'算出シート '!L10</f>
        <v>0</v>
      </c>
      <c r="N5" s="19">
        <f>'算出シート '!N10</f>
        <v>3069</v>
      </c>
      <c r="O5" s="21">
        <f>'算出シート '!S10</f>
        <v>19</v>
      </c>
      <c r="P5" s="22">
        <f>'算出シート '!T10</f>
        <v>11</v>
      </c>
      <c r="Q5" s="70" t="s">
        <v>3</v>
      </c>
      <c r="S5" s="9"/>
      <c r="T5" s="30"/>
      <c r="V5" s="71"/>
    </row>
    <row r="6" spans="1:22" ht="18.75" customHeight="1">
      <c r="A6" s="13" t="s">
        <v>71</v>
      </c>
      <c r="B6" s="19">
        <f>'算出シート '!B11</f>
        <v>1490</v>
      </c>
      <c r="C6" s="19">
        <f>'算出シート '!C11</f>
        <v>811</v>
      </c>
      <c r="D6" s="19">
        <f>'算出シート '!D11</f>
        <v>50</v>
      </c>
      <c r="E6" s="19">
        <f>'算出シート '!E11</f>
        <v>3</v>
      </c>
      <c r="F6" s="19">
        <f>'算出シート '!F11</f>
        <v>27</v>
      </c>
      <c r="G6" s="19">
        <f>'算出シート '!G11</f>
        <v>34</v>
      </c>
      <c r="H6" s="19">
        <f>'算出シート '!H11</f>
        <v>266</v>
      </c>
      <c r="I6" s="20">
        <v>0</v>
      </c>
      <c r="J6" s="19">
        <f>'算出シート '!I11</f>
        <v>200</v>
      </c>
      <c r="K6" s="19">
        <f>'算出シート '!J11</f>
        <v>98</v>
      </c>
      <c r="L6" s="19">
        <f>'算出シート '!K11</f>
        <v>1</v>
      </c>
      <c r="M6" s="19">
        <f>'算出シート '!L11</f>
        <v>0</v>
      </c>
      <c r="N6" s="19">
        <f>'算出シート '!N11</f>
        <v>2999</v>
      </c>
      <c r="O6" s="21">
        <f>'算出シート '!S11</f>
        <v>17</v>
      </c>
      <c r="P6" s="22">
        <f>'算出シート '!T11</f>
        <v>12</v>
      </c>
      <c r="Q6" s="70" t="s">
        <v>4</v>
      </c>
      <c r="S6" s="9"/>
      <c r="T6" s="9"/>
    </row>
    <row r="7" spans="1:22" ht="18.75" customHeight="1">
      <c r="A7" s="13" t="s">
        <v>72</v>
      </c>
      <c r="B7" s="19">
        <f>'算出シート '!B12</f>
        <v>2134</v>
      </c>
      <c r="C7" s="19">
        <f>'算出シート '!C12</f>
        <v>1299</v>
      </c>
      <c r="D7" s="19">
        <f>'算出シート '!D12</f>
        <v>65</v>
      </c>
      <c r="E7" s="19">
        <f>'算出シート '!E12</f>
        <v>3</v>
      </c>
      <c r="F7" s="19">
        <f>'算出シート '!F12</f>
        <v>11</v>
      </c>
      <c r="G7" s="19">
        <f>'算出シート '!G12</f>
        <v>46</v>
      </c>
      <c r="H7" s="19">
        <f>'算出シート '!H12</f>
        <v>400</v>
      </c>
      <c r="I7" s="20">
        <v>0</v>
      </c>
      <c r="J7" s="19">
        <f>'算出シート '!I12</f>
        <v>222</v>
      </c>
      <c r="K7" s="19">
        <f>'算出シート '!J12</f>
        <v>82</v>
      </c>
      <c r="L7" s="19">
        <f>'算出シート '!K12</f>
        <v>6</v>
      </c>
      <c r="M7" s="19">
        <f>'算出シート '!L12</f>
        <v>0</v>
      </c>
      <c r="N7" s="19">
        <f>'算出シート '!N12</f>
        <v>3057</v>
      </c>
      <c r="O7" s="21">
        <f>'算出シート '!S12</f>
        <v>19</v>
      </c>
      <c r="P7" s="22">
        <f>'算出シート '!T12</f>
        <v>5</v>
      </c>
      <c r="Q7" s="70" t="s">
        <v>5</v>
      </c>
      <c r="S7" s="9"/>
      <c r="T7" s="9"/>
    </row>
    <row r="8" spans="1:22" ht="18.75" customHeight="1">
      <c r="A8" s="13" t="s">
        <v>73</v>
      </c>
      <c r="B8" s="19">
        <f>'算出シート '!B13</f>
        <v>2721</v>
      </c>
      <c r="C8" s="19">
        <f>'算出シート '!C13</f>
        <v>1492</v>
      </c>
      <c r="D8" s="19">
        <f>'算出シート '!D13</f>
        <v>95</v>
      </c>
      <c r="E8" s="19">
        <f>'算出シート '!E13</f>
        <v>6</v>
      </c>
      <c r="F8" s="19">
        <f>'算出シート '!F13</f>
        <v>17</v>
      </c>
      <c r="G8" s="19">
        <f>'算出シート '!G13</f>
        <v>91</v>
      </c>
      <c r="H8" s="19">
        <f>'算出シート '!H13</f>
        <v>656</v>
      </c>
      <c r="I8" s="20">
        <v>0</v>
      </c>
      <c r="J8" s="19">
        <f>'算出シート '!I13</f>
        <v>300</v>
      </c>
      <c r="K8" s="19">
        <f>'算出シート '!J13</f>
        <v>61</v>
      </c>
      <c r="L8" s="19">
        <f>'算出シート '!K13</f>
        <v>3</v>
      </c>
      <c r="M8" s="19">
        <f>'算出シート '!L13</f>
        <v>0</v>
      </c>
      <c r="N8" s="19">
        <f>'算出シート '!N13</f>
        <v>3050</v>
      </c>
      <c r="O8" s="21">
        <f>'算出シート '!S13</f>
        <v>18</v>
      </c>
      <c r="P8" s="22">
        <f>'算出シート '!T13</f>
        <v>7</v>
      </c>
      <c r="Q8" s="70" t="s">
        <v>6</v>
      </c>
      <c r="S8" s="9"/>
      <c r="T8" s="9"/>
    </row>
    <row r="9" spans="1:22" ht="18.75" customHeight="1">
      <c r="A9" s="14" t="s">
        <v>74</v>
      </c>
      <c r="B9" s="18">
        <f>'算出シート '!B14</f>
        <v>1806</v>
      </c>
      <c r="C9" s="18">
        <f>'算出シート '!C14</f>
        <v>951</v>
      </c>
      <c r="D9" s="18">
        <f>'算出シート '!D14</f>
        <v>63</v>
      </c>
      <c r="E9" s="18">
        <f>'算出シート '!E14</f>
        <v>3</v>
      </c>
      <c r="F9" s="18">
        <f>'算出シート '!F14</f>
        <v>37</v>
      </c>
      <c r="G9" s="18">
        <f>'算出シート '!G14</f>
        <v>50</v>
      </c>
      <c r="H9" s="18">
        <f>'算出シート '!H14</f>
        <v>433</v>
      </c>
      <c r="I9" s="25">
        <v>0</v>
      </c>
      <c r="J9" s="18">
        <f>'算出シート '!I14</f>
        <v>200</v>
      </c>
      <c r="K9" s="18">
        <f>'算出シート '!J14</f>
        <v>69</v>
      </c>
      <c r="L9" s="18">
        <f>'算出シート '!K14</f>
        <v>0</v>
      </c>
      <c r="M9" s="18">
        <f>'算出シート '!L14</f>
        <v>0</v>
      </c>
      <c r="N9" s="18">
        <f>'算出シート '!N14</f>
        <v>3030</v>
      </c>
      <c r="O9" s="23">
        <f>'算出シート '!S14</f>
        <v>18</v>
      </c>
      <c r="P9" s="24">
        <f>'算出シート '!T14</f>
        <v>9</v>
      </c>
      <c r="Q9" s="72" t="s">
        <v>7</v>
      </c>
      <c r="S9" s="9"/>
      <c r="T9" s="9"/>
    </row>
    <row r="10" spans="1:22" ht="18.75" customHeight="1">
      <c r="A10" s="13" t="s">
        <v>75</v>
      </c>
      <c r="B10" s="19">
        <f>'算出シート '!B15</f>
        <v>1746</v>
      </c>
      <c r="C10" s="19">
        <f>'算出シート '!C15</f>
        <v>1247</v>
      </c>
      <c r="D10" s="19">
        <f>'算出シート '!D15</f>
        <v>44</v>
      </c>
      <c r="E10" s="19">
        <f>'算出シート '!E15</f>
        <v>3</v>
      </c>
      <c r="F10" s="19">
        <f>'算出シート '!F15</f>
        <v>12</v>
      </c>
      <c r="G10" s="19">
        <f>'算出シート '!G15</f>
        <v>51</v>
      </c>
      <c r="H10" s="19">
        <f>'算出シート '!H15</f>
        <v>215</v>
      </c>
      <c r="I10" s="20">
        <v>0</v>
      </c>
      <c r="J10" s="19">
        <f>'算出シート '!I15</f>
        <v>114</v>
      </c>
      <c r="K10" s="19">
        <f>'算出シート '!J15</f>
        <v>60</v>
      </c>
      <c r="L10" s="19">
        <f>'算出シート '!K15</f>
        <v>0</v>
      </c>
      <c r="M10" s="19">
        <f>'算出シート '!L15</f>
        <v>0</v>
      </c>
      <c r="N10" s="19">
        <f>'算出シート '!N15</f>
        <v>2974</v>
      </c>
      <c r="O10" s="21">
        <f>'算出シート '!S15</f>
        <v>16</v>
      </c>
      <c r="P10" s="22">
        <f>'算出シート '!T15</f>
        <v>9</v>
      </c>
      <c r="Q10" s="70" t="s">
        <v>8</v>
      </c>
      <c r="S10" s="9"/>
      <c r="T10" s="9"/>
    </row>
    <row r="11" spans="1:22" ht="18.75" customHeight="1">
      <c r="A11" s="13" t="s">
        <v>76</v>
      </c>
      <c r="B11" s="19">
        <f>'算出シート '!B16</f>
        <v>1893</v>
      </c>
      <c r="C11" s="19">
        <f>'算出シート '!C16</f>
        <v>1157</v>
      </c>
      <c r="D11" s="19">
        <f>'算出シート '!D16</f>
        <v>74</v>
      </c>
      <c r="E11" s="19">
        <f>'算出シート '!E16</f>
        <v>3</v>
      </c>
      <c r="F11" s="19">
        <f>'算出シート '!F16</f>
        <v>19</v>
      </c>
      <c r="G11" s="19">
        <f>'算出シート '!G16</f>
        <v>51</v>
      </c>
      <c r="H11" s="19">
        <f>'算出シート '!H16</f>
        <v>394</v>
      </c>
      <c r="I11" s="20">
        <v>0</v>
      </c>
      <c r="J11" s="19">
        <f>'算出シート '!I16</f>
        <v>168</v>
      </c>
      <c r="K11" s="19">
        <f>'算出シート '!J16</f>
        <v>26</v>
      </c>
      <c r="L11" s="19">
        <f>'算出シート '!K16</f>
        <v>1</v>
      </c>
      <c r="M11" s="19">
        <f>'算出シート '!L16</f>
        <v>0</v>
      </c>
      <c r="N11" s="19">
        <f>'算出シート '!N16</f>
        <v>3141</v>
      </c>
      <c r="O11" s="21">
        <f>'算出シート '!S16</f>
        <v>19</v>
      </c>
      <c r="P11" s="22">
        <f>'算出シート '!T16</f>
        <v>11</v>
      </c>
      <c r="Q11" s="70" t="s">
        <v>9</v>
      </c>
      <c r="S11" s="9"/>
      <c r="T11" s="9"/>
    </row>
    <row r="12" spans="1:22" ht="18.75" customHeight="1">
      <c r="A12" s="13" t="s">
        <v>77</v>
      </c>
      <c r="B12" s="19">
        <f>'算出シート '!B17</f>
        <v>2738</v>
      </c>
      <c r="C12" s="19">
        <f>'算出シート '!C17</f>
        <v>1381</v>
      </c>
      <c r="D12" s="19">
        <f>'算出シート '!D17</f>
        <v>95</v>
      </c>
      <c r="E12" s="19">
        <f>'算出シート '!E17</f>
        <v>6</v>
      </c>
      <c r="F12" s="19">
        <f>'算出シート '!F17</f>
        <v>20</v>
      </c>
      <c r="G12" s="19">
        <f>'算出シート '!G17</f>
        <v>76</v>
      </c>
      <c r="H12" s="19">
        <f>'算出シート '!H17</f>
        <v>710</v>
      </c>
      <c r="I12" s="20">
        <v>0</v>
      </c>
      <c r="J12" s="19">
        <f>'算出シート '!I17</f>
        <v>337</v>
      </c>
      <c r="K12" s="19">
        <f>'算出シート '!J17</f>
        <v>111</v>
      </c>
      <c r="L12" s="19">
        <f>'算出シート '!K17</f>
        <v>2</v>
      </c>
      <c r="M12" s="19">
        <f>'算出シート '!L17</f>
        <v>0</v>
      </c>
      <c r="N12" s="19">
        <f>'算出シート '!N17</f>
        <v>3048</v>
      </c>
      <c r="O12" s="21">
        <f>'算出シート '!S17</f>
        <v>18</v>
      </c>
      <c r="P12" s="22">
        <f>'算出シート '!T17</f>
        <v>5</v>
      </c>
      <c r="Q12" s="70" t="s">
        <v>10</v>
      </c>
      <c r="S12" s="9"/>
      <c r="T12" s="9"/>
    </row>
    <row r="13" spans="1:22" ht="18.75" customHeight="1">
      <c r="A13" s="13" t="s">
        <v>78</v>
      </c>
      <c r="B13" s="19">
        <f>'算出シート '!B18</f>
        <v>2580</v>
      </c>
      <c r="C13" s="19">
        <f>'算出シート '!C18</f>
        <v>1323</v>
      </c>
      <c r="D13" s="19">
        <f>'算出シート '!D18</f>
        <v>83</v>
      </c>
      <c r="E13" s="19">
        <f>'算出シート '!E18</f>
        <v>3</v>
      </c>
      <c r="F13" s="19">
        <f>'算出シート '!F18</f>
        <v>25</v>
      </c>
      <c r="G13" s="19">
        <f>'算出シート '!G18</f>
        <v>72</v>
      </c>
      <c r="H13" s="19">
        <f>'算出シート '!H18</f>
        <v>734</v>
      </c>
      <c r="I13" s="20">
        <v>0</v>
      </c>
      <c r="J13" s="19">
        <f>'算出シート '!I18</f>
        <v>270</v>
      </c>
      <c r="K13" s="19">
        <f>'算出シート '!J18</f>
        <v>66</v>
      </c>
      <c r="L13" s="19">
        <f>'算出シート '!K18</f>
        <v>4</v>
      </c>
      <c r="M13" s="19">
        <f>'算出シート '!L18</f>
        <v>0</v>
      </c>
      <c r="N13" s="19">
        <f>'算出シート '!N18</f>
        <v>3028</v>
      </c>
      <c r="O13" s="21">
        <f>'算出シート '!S18</f>
        <v>18</v>
      </c>
      <c r="P13" s="22">
        <f>'算出シート '!T18</f>
        <v>11</v>
      </c>
      <c r="Q13" s="70" t="s">
        <v>11</v>
      </c>
      <c r="S13" s="9"/>
      <c r="T13" s="9"/>
    </row>
    <row r="14" spans="1:22" ht="18.75" customHeight="1">
      <c r="A14" s="14" t="s">
        <v>79</v>
      </c>
      <c r="B14" s="18">
        <f>'算出シート '!B19</f>
        <v>2026</v>
      </c>
      <c r="C14" s="18">
        <f>'算出シート '!C19</f>
        <v>1028</v>
      </c>
      <c r="D14" s="18">
        <f>'算出シート '!D19</f>
        <v>76</v>
      </c>
      <c r="E14" s="18">
        <f>'算出シート '!E19</f>
        <v>3</v>
      </c>
      <c r="F14" s="18">
        <f>'算出シート '!F19</f>
        <v>46</v>
      </c>
      <c r="G14" s="18">
        <f>'算出シート '!G19</f>
        <v>56</v>
      </c>
      <c r="H14" s="18">
        <f>'算出シート '!H19</f>
        <v>580</v>
      </c>
      <c r="I14" s="25">
        <v>0</v>
      </c>
      <c r="J14" s="18">
        <f>'算出シート '!I19</f>
        <v>215</v>
      </c>
      <c r="K14" s="18">
        <f>'算出シート '!J19</f>
        <v>21</v>
      </c>
      <c r="L14" s="18">
        <f>'算出シート '!K19</f>
        <v>1</v>
      </c>
      <c r="M14" s="18">
        <f>'算出シート '!L19</f>
        <v>0</v>
      </c>
      <c r="N14" s="18">
        <f>'算出シート '!N19</f>
        <v>3212</v>
      </c>
      <c r="O14" s="23">
        <f>'算出シート '!S19</f>
        <v>22</v>
      </c>
      <c r="P14" s="24">
        <f>'算出シート '!T19</f>
        <v>3</v>
      </c>
      <c r="Q14" s="72" t="s">
        <v>30</v>
      </c>
      <c r="S14" s="9"/>
      <c r="T14" s="9"/>
    </row>
    <row r="15" spans="1:22" ht="18.75" customHeight="1">
      <c r="A15" s="13" t="s">
        <v>80</v>
      </c>
      <c r="B15" s="19">
        <f>'算出シート '!B20</f>
        <v>4184</v>
      </c>
      <c r="C15" s="19">
        <f>'算出シート '!C20</f>
        <v>2370</v>
      </c>
      <c r="D15" s="19">
        <f>'算出シート '!D20</f>
        <v>135</v>
      </c>
      <c r="E15" s="19">
        <f>'算出シート '!E20</f>
        <v>6</v>
      </c>
      <c r="F15" s="19">
        <f>'算出シート '!F20</f>
        <v>52</v>
      </c>
      <c r="G15" s="19">
        <f>'算出シート '!G20</f>
        <v>109</v>
      </c>
      <c r="H15" s="19">
        <f>'算出シート '!H20</f>
        <v>964</v>
      </c>
      <c r="I15" s="20">
        <v>0</v>
      </c>
      <c r="J15" s="19">
        <f>'算出シート '!I20</f>
        <v>539</v>
      </c>
      <c r="K15" s="19">
        <f>'算出シート '!J20</f>
        <v>7</v>
      </c>
      <c r="L15" s="19">
        <f>'算出シート '!K20</f>
        <v>2</v>
      </c>
      <c r="M15" s="19">
        <f>'算出シート '!L20</f>
        <v>0</v>
      </c>
      <c r="N15" s="19">
        <f>'算出シート '!N20</f>
        <v>3114</v>
      </c>
      <c r="O15" s="21">
        <f>'算出シート '!S20</f>
        <v>20</v>
      </c>
      <c r="P15" s="22">
        <f>'算出シート '!T20</f>
        <v>5</v>
      </c>
      <c r="Q15" s="70" t="s">
        <v>31</v>
      </c>
      <c r="S15" s="9"/>
      <c r="T15" s="9"/>
    </row>
    <row r="16" spans="1:22" ht="18.75" customHeight="1">
      <c r="A16" s="13" t="s">
        <v>81</v>
      </c>
      <c r="B16" s="19">
        <f>'算出シート '!B21</f>
        <v>5141</v>
      </c>
      <c r="C16" s="19">
        <f>'算出シート '!C21</f>
        <v>2954</v>
      </c>
      <c r="D16" s="19">
        <f>'算出シート '!D21</f>
        <v>150</v>
      </c>
      <c r="E16" s="19">
        <f>'算出シート '!E21</f>
        <v>5</v>
      </c>
      <c r="F16" s="19">
        <f>'算出シート '!F21</f>
        <v>53</v>
      </c>
      <c r="G16" s="19">
        <f>'算出シート '!G21</f>
        <v>136</v>
      </c>
      <c r="H16" s="19">
        <f>'算出シート '!H21</f>
        <v>1129</v>
      </c>
      <c r="I16" s="20">
        <v>0</v>
      </c>
      <c r="J16" s="19">
        <f>'算出シート '!I21</f>
        <v>656</v>
      </c>
      <c r="K16" s="19">
        <f>'算出シート '!J21</f>
        <v>56</v>
      </c>
      <c r="L16" s="19">
        <f>'算出シート '!K21</f>
        <v>2</v>
      </c>
      <c r="M16" s="19">
        <f>'算出シート '!L21</f>
        <v>0</v>
      </c>
      <c r="N16" s="19">
        <f>'算出シート '!N21</f>
        <v>3127</v>
      </c>
      <c r="O16" s="21">
        <f>'算出シート '!S21</f>
        <v>19</v>
      </c>
      <c r="P16" s="22">
        <f>'算出シート '!T21</f>
        <v>7</v>
      </c>
      <c r="Q16" s="70" t="s">
        <v>32</v>
      </c>
      <c r="S16" s="9"/>
      <c r="T16" s="9"/>
    </row>
    <row r="17" spans="1:20" ht="18.75" customHeight="1">
      <c r="A17" s="13" t="s">
        <v>82</v>
      </c>
      <c r="B17" s="19">
        <f>'算出シート '!B22</f>
        <v>1911</v>
      </c>
      <c r="C17" s="19">
        <f>'算出シート '!C22</f>
        <v>1041</v>
      </c>
      <c r="D17" s="19">
        <f>'算出シート '!D22</f>
        <v>56</v>
      </c>
      <c r="E17" s="19">
        <f>'算出シート '!E22</f>
        <v>4</v>
      </c>
      <c r="F17" s="19">
        <f>'算出シート '!F22</f>
        <v>15</v>
      </c>
      <c r="G17" s="19">
        <f>'算出シート '!G22</f>
        <v>53</v>
      </c>
      <c r="H17" s="19">
        <f>'算出シート '!H22</f>
        <v>383</v>
      </c>
      <c r="I17" s="20">
        <v>0</v>
      </c>
      <c r="J17" s="19">
        <f>'算出シート '!I22</f>
        <v>333</v>
      </c>
      <c r="K17" s="19">
        <f>'算出シート '!J22</f>
        <v>21</v>
      </c>
      <c r="L17" s="19">
        <f>'算出シート '!K22</f>
        <v>5</v>
      </c>
      <c r="M17" s="19">
        <f>'算出シート '!L22</f>
        <v>0</v>
      </c>
      <c r="N17" s="19">
        <f>'算出シート '!N22</f>
        <v>3229</v>
      </c>
      <c r="O17" s="21">
        <f>'算出シート '!S22</f>
        <v>21</v>
      </c>
      <c r="P17" s="22">
        <f>'算出シート '!T22</f>
        <v>11</v>
      </c>
      <c r="Q17" s="70" t="s">
        <v>33</v>
      </c>
      <c r="S17" s="9"/>
      <c r="T17" s="9"/>
    </row>
    <row r="18" spans="1:20" ht="18.75" customHeight="1">
      <c r="A18" s="13" t="s">
        <v>83</v>
      </c>
      <c r="B18" s="19">
        <f>'算出シート '!B23</f>
        <v>2050</v>
      </c>
      <c r="C18" s="19">
        <f>'算出シート '!C23</f>
        <v>1183</v>
      </c>
      <c r="D18" s="19">
        <f>'算出シート '!D23</f>
        <v>67</v>
      </c>
      <c r="E18" s="19">
        <f>'算出シート '!E23</f>
        <v>3</v>
      </c>
      <c r="F18" s="19">
        <f>'算出シート '!F23</f>
        <v>24</v>
      </c>
      <c r="G18" s="19">
        <f>'算出シート '!G23</f>
        <v>64</v>
      </c>
      <c r="H18" s="19">
        <f>'算出シート '!H23</f>
        <v>466</v>
      </c>
      <c r="I18" s="20">
        <v>0</v>
      </c>
      <c r="J18" s="19">
        <f>'算出シート '!I23</f>
        <v>227</v>
      </c>
      <c r="K18" s="19">
        <f>'算出シート '!J23</f>
        <v>11</v>
      </c>
      <c r="L18" s="19">
        <f>'算出シート '!K23</f>
        <v>5</v>
      </c>
      <c r="M18" s="19">
        <f>'算出シート '!L23</f>
        <v>0</v>
      </c>
      <c r="N18" s="19">
        <f>'算出シート '!N23</f>
        <v>3140</v>
      </c>
      <c r="O18" s="21">
        <f>'算出シート '!S23</f>
        <v>20</v>
      </c>
      <c r="P18" s="22">
        <f>'算出シート '!T23</f>
        <v>4</v>
      </c>
      <c r="Q18" s="70" t="s">
        <v>4</v>
      </c>
      <c r="S18" s="9"/>
      <c r="T18" s="9"/>
    </row>
    <row r="19" spans="1:20" ht="18.75" customHeight="1">
      <c r="A19" s="14" t="s">
        <v>84</v>
      </c>
      <c r="B19" s="18">
        <f>'算出シート '!B24</f>
        <v>3451</v>
      </c>
      <c r="C19" s="18">
        <f>'算出シート '!C24</f>
        <v>1684</v>
      </c>
      <c r="D19" s="18">
        <f>'算出シート '!D24</f>
        <v>108</v>
      </c>
      <c r="E19" s="18">
        <f>'算出シート '!E24</f>
        <v>5</v>
      </c>
      <c r="F19" s="18">
        <f>'算出シート '!F24</f>
        <v>37</v>
      </c>
      <c r="G19" s="18">
        <f>'算出シート '!G24</f>
        <v>107</v>
      </c>
      <c r="H19" s="18">
        <f>'算出シート '!H24</f>
        <v>995</v>
      </c>
      <c r="I19" s="25">
        <v>0</v>
      </c>
      <c r="J19" s="18">
        <f>'算出シート '!I24</f>
        <v>402</v>
      </c>
      <c r="K19" s="18">
        <f>'算出シート '!J24</f>
        <v>107</v>
      </c>
      <c r="L19" s="18">
        <f>'算出シート '!K24</f>
        <v>6</v>
      </c>
      <c r="M19" s="18">
        <f>'算出シート '!L24</f>
        <v>0</v>
      </c>
      <c r="N19" s="18">
        <f>'算出シート '!N24</f>
        <v>3257</v>
      </c>
      <c r="O19" s="23">
        <f>'算出シート '!S24</f>
        <v>22</v>
      </c>
      <c r="P19" s="24">
        <f>'算出シート '!T24</f>
        <v>1</v>
      </c>
      <c r="Q19" s="72" t="s">
        <v>34</v>
      </c>
      <c r="S19" s="9"/>
      <c r="T19" s="9"/>
    </row>
    <row r="20" spans="1:20" ht="18.75" customHeight="1">
      <c r="A20" s="13" t="s">
        <v>0</v>
      </c>
      <c r="B20" s="19">
        <f>'算出シート '!B25</f>
        <v>1979</v>
      </c>
      <c r="C20" s="19">
        <f>'算出シート '!C25</f>
        <v>1195</v>
      </c>
      <c r="D20" s="19">
        <f>'算出シート '!D25</f>
        <v>80</v>
      </c>
      <c r="E20" s="19">
        <f>'算出シート '!E25</f>
        <v>3</v>
      </c>
      <c r="F20" s="19">
        <f>'算出シート '!F25</f>
        <v>18</v>
      </c>
      <c r="G20" s="19">
        <f>'算出シート '!G25</f>
        <v>65</v>
      </c>
      <c r="H20" s="19">
        <f>'算出シート '!H25</f>
        <v>425</v>
      </c>
      <c r="I20" s="20">
        <v>0</v>
      </c>
      <c r="J20" s="19">
        <f>'算出シート '!I25</f>
        <v>179</v>
      </c>
      <c r="K20" s="19">
        <f>'算出シート '!J25</f>
        <v>13</v>
      </c>
      <c r="L20" s="19">
        <f>'算出シート '!K25</f>
        <v>1</v>
      </c>
      <c r="M20" s="19">
        <f>'算出シート '!L25</f>
        <v>0</v>
      </c>
      <c r="N20" s="19">
        <f>'算出シート '!N25</f>
        <v>3170</v>
      </c>
      <c r="O20" s="21">
        <f>'算出シート '!S25</f>
        <v>20</v>
      </c>
      <c r="P20" s="22">
        <f>'算出シート '!T25</f>
        <v>2</v>
      </c>
      <c r="Q20" s="70" t="s">
        <v>35</v>
      </c>
      <c r="S20" s="9"/>
      <c r="T20" s="9"/>
    </row>
    <row r="21" spans="1:20" ht="18.75" customHeight="1">
      <c r="A21" s="13" t="s">
        <v>85</v>
      </c>
      <c r="B21" s="19">
        <f>'算出シート '!B26</f>
        <v>2563</v>
      </c>
      <c r="C21" s="19">
        <f>'算出シート '!C26</f>
        <v>1391</v>
      </c>
      <c r="D21" s="19">
        <f>'算出シート '!D26</f>
        <v>88</v>
      </c>
      <c r="E21" s="19">
        <f>'算出シート '!E26</f>
        <v>3</v>
      </c>
      <c r="F21" s="19">
        <f>'算出シート '!F26</f>
        <v>13</v>
      </c>
      <c r="G21" s="19">
        <f>'算出シート '!G26</f>
        <v>79</v>
      </c>
      <c r="H21" s="19">
        <f>'算出シート '!H26</f>
        <v>749</v>
      </c>
      <c r="I21" s="20">
        <v>0</v>
      </c>
      <c r="J21" s="19">
        <f>'算出シート '!I26</f>
        <v>212</v>
      </c>
      <c r="K21" s="19">
        <f>'算出シート '!J26</f>
        <v>28</v>
      </c>
      <c r="L21" s="19">
        <f>'算出シート '!K26</f>
        <v>0</v>
      </c>
      <c r="M21" s="19">
        <f>'算出シート '!L26</f>
        <v>0</v>
      </c>
      <c r="N21" s="19">
        <f>'算出シート '!N26</f>
        <v>3069</v>
      </c>
      <c r="O21" s="21">
        <f>'算出シート '!S26</f>
        <v>18</v>
      </c>
      <c r="P21" s="22">
        <f>'算出シート '!T26</f>
        <v>11</v>
      </c>
      <c r="Q21" s="70" t="s">
        <v>36</v>
      </c>
      <c r="S21" s="9"/>
      <c r="T21" s="9"/>
    </row>
    <row r="22" spans="1:20" ht="18.75" customHeight="1">
      <c r="A22" s="13" t="s">
        <v>86</v>
      </c>
      <c r="B22" s="19">
        <f>'算出シート '!B27</f>
        <v>1631</v>
      </c>
      <c r="C22" s="19">
        <f>'算出シート '!C27</f>
        <v>1038</v>
      </c>
      <c r="D22" s="19">
        <f>'算出シート '!D27</f>
        <v>57</v>
      </c>
      <c r="E22" s="19">
        <f>'算出シート '!E27</f>
        <v>3</v>
      </c>
      <c r="F22" s="19">
        <f>'算出シート '!F27</f>
        <v>22</v>
      </c>
      <c r="G22" s="19">
        <f>'算出シート '!G27</f>
        <v>58</v>
      </c>
      <c r="H22" s="19">
        <f>'算出シート '!H27</f>
        <v>283</v>
      </c>
      <c r="I22" s="20">
        <v>0</v>
      </c>
      <c r="J22" s="19">
        <f>'算出シート '!I27</f>
        <v>134</v>
      </c>
      <c r="K22" s="19">
        <f>'算出シート '!J27</f>
        <v>35</v>
      </c>
      <c r="L22" s="19">
        <f>'算出シート '!K27</f>
        <v>1</v>
      </c>
      <c r="M22" s="19">
        <f>'算出シート '!L27</f>
        <v>0</v>
      </c>
      <c r="N22" s="19">
        <f>'算出シート '!N27</f>
        <v>3002</v>
      </c>
      <c r="O22" s="21">
        <f>'算出シート '!S27</f>
        <v>18</v>
      </c>
      <c r="P22" s="22">
        <f>'算出シート '!T27</f>
        <v>1</v>
      </c>
      <c r="Q22" s="70" t="s">
        <v>37</v>
      </c>
      <c r="S22" s="9"/>
      <c r="T22" s="9"/>
    </row>
    <row r="23" spans="1:20" ht="18.75" customHeight="1">
      <c r="A23" s="13" t="s">
        <v>1</v>
      </c>
      <c r="B23" s="19">
        <f>'算出シート '!B28</f>
        <v>3570</v>
      </c>
      <c r="C23" s="19">
        <f>'算出シート '!C28</f>
        <v>2067</v>
      </c>
      <c r="D23" s="19">
        <f>'算出シート '!D28</f>
        <v>127</v>
      </c>
      <c r="E23" s="19">
        <f>'算出シート '!E28</f>
        <v>5</v>
      </c>
      <c r="F23" s="19">
        <f>'算出シート '!F28</f>
        <v>42</v>
      </c>
      <c r="G23" s="19">
        <f>'算出シート '!G28</f>
        <v>119</v>
      </c>
      <c r="H23" s="19">
        <f>'算出シート '!H28</f>
        <v>803</v>
      </c>
      <c r="I23" s="20">
        <v>0</v>
      </c>
      <c r="J23" s="19">
        <f>'算出シート '!I28</f>
        <v>393</v>
      </c>
      <c r="K23" s="19">
        <f>'算出シート '!J28</f>
        <v>14</v>
      </c>
      <c r="L23" s="19">
        <f>'算出シート '!K28</f>
        <v>0</v>
      </c>
      <c r="M23" s="19">
        <f>'算出シート '!L28</f>
        <v>0</v>
      </c>
      <c r="N23" s="19">
        <f>'算出シート '!N28</f>
        <v>3000</v>
      </c>
      <c r="O23" s="21">
        <f>'算出シート '!S28</f>
        <v>18</v>
      </c>
      <c r="P23" s="22">
        <f>'算出シート '!T28</f>
        <v>0</v>
      </c>
      <c r="Q23" s="70" t="s">
        <v>38</v>
      </c>
      <c r="S23" s="9"/>
      <c r="T23" s="9"/>
    </row>
    <row r="24" spans="1:20" ht="18.75" customHeight="1">
      <c r="A24" s="14" t="s">
        <v>87</v>
      </c>
      <c r="B24" s="18">
        <f>'算出シート '!B29</f>
        <v>4444</v>
      </c>
      <c r="C24" s="18">
        <f>'算出シート '!C29</f>
        <v>2335</v>
      </c>
      <c r="D24" s="18">
        <f>'算出シート '!D29</f>
        <v>112</v>
      </c>
      <c r="E24" s="18">
        <f>'算出シート '!E29</f>
        <v>4</v>
      </c>
      <c r="F24" s="18">
        <f>'算出シート '!F29</f>
        <v>59</v>
      </c>
      <c r="G24" s="18">
        <f>'算出シート '!G29</f>
        <v>131</v>
      </c>
      <c r="H24" s="18">
        <f>'算出シート '!H29</f>
        <v>1153</v>
      </c>
      <c r="I24" s="25">
        <v>0</v>
      </c>
      <c r="J24" s="18">
        <f>'算出シート '!I29</f>
        <v>621</v>
      </c>
      <c r="K24" s="18">
        <f>'算出シート '!J29</f>
        <v>29</v>
      </c>
      <c r="L24" s="18">
        <f>'算出シート '!K29</f>
        <v>0</v>
      </c>
      <c r="M24" s="18">
        <f>'算出シート '!L29</f>
        <v>0</v>
      </c>
      <c r="N24" s="18">
        <f>'算出シート '!N29</f>
        <v>3107</v>
      </c>
      <c r="O24" s="23">
        <f>'算出シート '!S29</f>
        <v>18</v>
      </c>
      <c r="P24" s="24">
        <f>'算出シート '!T29</f>
        <v>7</v>
      </c>
      <c r="Q24" s="72" t="s">
        <v>39</v>
      </c>
      <c r="S24" s="9"/>
      <c r="T24" s="9"/>
    </row>
    <row r="25" spans="1:20" ht="18.75" customHeight="1">
      <c r="A25" s="13" t="s">
        <v>88</v>
      </c>
      <c r="B25" s="19">
        <f>'算出シート '!B30</f>
        <v>3345</v>
      </c>
      <c r="C25" s="19">
        <f>'算出シート '!C30</f>
        <v>2295</v>
      </c>
      <c r="D25" s="19">
        <f>'算出シート '!D30</f>
        <v>113</v>
      </c>
      <c r="E25" s="19">
        <f>'算出シート '!E30</f>
        <v>4</v>
      </c>
      <c r="F25" s="19">
        <f>'算出シート '!F30</f>
        <v>32</v>
      </c>
      <c r="G25" s="19">
        <f>'算出シート '!G30</f>
        <v>107</v>
      </c>
      <c r="H25" s="19">
        <f>'算出シート '!H30</f>
        <v>591</v>
      </c>
      <c r="I25" s="20">
        <v>0</v>
      </c>
      <c r="J25" s="19">
        <f>'算出シート '!I30</f>
        <v>183</v>
      </c>
      <c r="K25" s="19">
        <f>'算出シート '!J30</f>
        <v>12</v>
      </c>
      <c r="L25" s="19">
        <f>'算出シート '!K30</f>
        <v>8</v>
      </c>
      <c r="M25" s="19">
        <f>'算出シート '!L30</f>
        <v>0</v>
      </c>
      <c r="N25" s="19">
        <f>'算出シート '!N30</f>
        <v>3116</v>
      </c>
      <c r="O25" s="21">
        <f>'算出シート '!S30</f>
        <v>19</v>
      </c>
      <c r="P25" s="22">
        <f>'算出シート '!T30</f>
        <v>1</v>
      </c>
      <c r="Q25" s="70" t="s">
        <v>40</v>
      </c>
      <c r="S25" s="9"/>
      <c r="T25" s="9"/>
    </row>
    <row r="26" spans="1:20" ht="18.75" customHeight="1">
      <c r="A26" s="13" t="s">
        <v>89</v>
      </c>
      <c r="B26" s="19">
        <f>'算出シート '!B31</f>
        <v>2969</v>
      </c>
      <c r="C26" s="19">
        <f>'算出シート '!C31</f>
        <v>1504</v>
      </c>
      <c r="D26" s="19">
        <f>'算出シート '!D31</f>
        <v>68</v>
      </c>
      <c r="E26" s="19">
        <f>'算出シート '!E31</f>
        <v>5</v>
      </c>
      <c r="F26" s="19">
        <f>'算出シート '!F31</f>
        <v>20</v>
      </c>
      <c r="G26" s="19">
        <f>'算出シート '!G31</f>
        <v>88</v>
      </c>
      <c r="H26" s="19">
        <f>'算出シート '!H31</f>
        <v>800</v>
      </c>
      <c r="I26" s="20">
        <v>0</v>
      </c>
      <c r="J26" s="19">
        <f>'算出シート '!I31</f>
        <v>463</v>
      </c>
      <c r="K26" s="19">
        <f>'算出シート '!J31</f>
        <v>14</v>
      </c>
      <c r="L26" s="19">
        <f>'算出シート '!K31</f>
        <v>7</v>
      </c>
      <c r="M26" s="19">
        <f>'算出シート '!L31</f>
        <v>0</v>
      </c>
      <c r="N26" s="19">
        <f>'算出シート '!N31</f>
        <v>3054</v>
      </c>
      <c r="O26" s="21">
        <f>'算出シート '!S31</f>
        <v>19</v>
      </c>
      <c r="P26" s="22">
        <f>'算出シート '!T31</f>
        <v>8</v>
      </c>
      <c r="Q26" s="74" t="s">
        <v>45</v>
      </c>
      <c r="S26" s="9"/>
      <c r="T26" s="9"/>
    </row>
    <row r="27" spans="1:20" ht="18.75" customHeight="1" thickBot="1">
      <c r="A27" s="16" t="s">
        <v>90</v>
      </c>
      <c r="B27" s="26">
        <f>'算出シート '!B32</f>
        <v>3641</v>
      </c>
      <c r="C27" s="26">
        <f>'算出シート '!C32</f>
        <v>2205</v>
      </c>
      <c r="D27" s="26">
        <f>'算出シート '!D32</f>
        <v>123</v>
      </c>
      <c r="E27" s="26">
        <f>'算出シート '!E32</f>
        <v>3</v>
      </c>
      <c r="F27" s="26">
        <f>'算出シート '!F32</f>
        <v>58</v>
      </c>
      <c r="G27" s="26">
        <f>'算出シート '!G32</f>
        <v>94</v>
      </c>
      <c r="H27" s="26">
        <f>'算出シート '!H32</f>
        <v>518</v>
      </c>
      <c r="I27" s="27">
        <v>0</v>
      </c>
      <c r="J27" s="26">
        <f>'算出シート '!I32</f>
        <v>628</v>
      </c>
      <c r="K27" s="26">
        <f>'算出シート '!J32</f>
        <v>12</v>
      </c>
      <c r="L27" s="26">
        <f>'算出シート '!K32</f>
        <v>0</v>
      </c>
      <c r="M27" s="26">
        <f>'算出シート '!L32</f>
        <v>0</v>
      </c>
      <c r="N27" s="26">
        <f>'算出シート '!N32</f>
        <v>3045</v>
      </c>
      <c r="O27" s="28">
        <f>'算出シート '!S32</f>
        <v>19</v>
      </c>
      <c r="P27" s="29">
        <f>'算出シート '!T32</f>
        <v>6</v>
      </c>
      <c r="Q27" s="75" t="s">
        <v>10</v>
      </c>
      <c r="S27" s="9"/>
      <c r="T27" s="9"/>
    </row>
    <row r="28" spans="1:20">
      <c r="A28" s="64" t="s">
        <v>29</v>
      </c>
      <c r="O28" s="76"/>
      <c r="P28" s="76"/>
    </row>
    <row r="30" spans="1:20">
      <c r="O30" s="76"/>
    </row>
  </sheetData>
  <mergeCells count="2">
    <mergeCell ref="N1:P1"/>
    <mergeCell ref="O2:P2"/>
  </mergeCells>
  <phoneticPr fontId="7"/>
  <printOptions horizontalCentered="1"/>
  <pageMargins left="0.28999999999999998" right="0.28999999999999998" top="0.6" bottom="0.28000000000000003" header="0.51181102362204722" footer="0.2"/>
  <pageSetup paperSize="9" scale="120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="85" zoomScaleNormal="85" workbookViewId="0">
      <selection activeCell="B1" sqref="B1"/>
    </sheetView>
  </sheetViews>
  <sheetFormatPr defaultRowHeight="13.5"/>
  <cols>
    <col min="1" max="1" width="13.125" style="64" customWidth="1"/>
    <col min="2" max="7" width="9.625" style="64" customWidth="1"/>
    <col min="8" max="13" width="9.625" style="63" customWidth="1"/>
    <col min="14" max="15" width="11.375" style="63" customWidth="1"/>
    <col min="16" max="16" width="9.625" style="63" customWidth="1"/>
    <col min="17" max="18" width="11.375" style="63" customWidth="1"/>
    <col min="19" max="19" width="7.75" style="63" customWidth="1"/>
    <col min="20" max="20" width="6.375" style="63" customWidth="1"/>
    <col min="21" max="21" width="3.125" style="63" bestFit="1" customWidth="1"/>
    <col min="22" max="22" width="13.75" bestFit="1" customWidth="1"/>
  </cols>
  <sheetData>
    <row r="1" spans="1:22" ht="14.25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6" t="s">
        <v>121</v>
      </c>
      <c r="O1" s="106"/>
      <c r="P1" s="106"/>
      <c r="Q1" s="106"/>
      <c r="R1" s="106"/>
      <c r="S1" s="106"/>
      <c r="T1" s="106"/>
    </row>
    <row r="2" spans="1:22">
      <c r="A2" s="1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1"/>
      <c r="O2" s="61"/>
      <c r="P2" s="61"/>
      <c r="Q2" s="61"/>
      <c r="R2" s="61"/>
      <c r="S2" s="61"/>
      <c r="T2" s="61"/>
    </row>
    <row r="3" spans="1:22">
      <c r="A3" s="2" t="s">
        <v>57</v>
      </c>
      <c r="B3" s="31" t="s">
        <v>91</v>
      </c>
      <c r="C3" s="31" t="s">
        <v>91</v>
      </c>
      <c r="D3" s="31" t="s">
        <v>91</v>
      </c>
      <c r="E3" s="31" t="s">
        <v>91</v>
      </c>
      <c r="F3" s="31" t="s">
        <v>91</v>
      </c>
      <c r="G3" s="31" t="s">
        <v>91</v>
      </c>
      <c r="H3" s="31" t="s">
        <v>91</v>
      </c>
      <c r="I3" s="31" t="s">
        <v>91</v>
      </c>
      <c r="J3" s="31" t="s">
        <v>91</v>
      </c>
      <c r="K3" s="31" t="s">
        <v>91</v>
      </c>
      <c r="L3" s="31" t="s">
        <v>91</v>
      </c>
      <c r="M3" s="31" t="s">
        <v>92</v>
      </c>
      <c r="N3" s="31" t="s">
        <v>92</v>
      </c>
      <c r="O3" s="31"/>
      <c r="P3" s="31" t="s">
        <v>93</v>
      </c>
      <c r="Q3" s="31" t="s">
        <v>93</v>
      </c>
      <c r="R3" s="31"/>
      <c r="S3" s="32"/>
      <c r="T3" s="32"/>
    </row>
    <row r="4" spans="1:22" ht="24">
      <c r="A4" s="2" t="s">
        <v>58</v>
      </c>
      <c r="B4" s="31" t="s">
        <v>94</v>
      </c>
      <c r="C4" s="31" t="s">
        <v>95</v>
      </c>
      <c r="D4" s="31" t="s">
        <v>96</v>
      </c>
      <c r="E4" s="31" t="s">
        <v>97</v>
      </c>
      <c r="F4" s="31" t="s">
        <v>98</v>
      </c>
      <c r="G4" s="31" t="s">
        <v>99</v>
      </c>
      <c r="H4" s="31" t="s">
        <v>100</v>
      </c>
      <c r="I4" s="31" t="s">
        <v>101</v>
      </c>
      <c r="J4" s="33" t="s">
        <v>102</v>
      </c>
      <c r="K4" s="31" t="s">
        <v>103</v>
      </c>
      <c r="L4" s="31" t="s">
        <v>104</v>
      </c>
      <c r="M4" s="31" t="s">
        <v>105</v>
      </c>
      <c r="N4" s="31" t="s">
        <v>105</v>
      </c>
      <c r="O4" s="31"/>
      <c r="P4" s="31" t="s">
        <v>94</v>
      </c>
      <c r="Q4" s="31" t="s">
        <v>106</v>
      </c>
      <c r="R4" s="31"/>
      <c r="S4" s="32"/>
      <c r="T4" s="32"/>
    </row>
    <row r="5" spans="1:22">
      <c r="A5" s="2" t="s">
        <v>59</v>
      </c>
      <c r="B5" s="77" t="s">
        <v>107</v>
      </c>
      <c r="C5" s="31" t="s">
        <v>107</v>
      </c>
      <c r="D5" s="31" t="s">
        <v>107</v>
      </c>
      <c r="E5" s="31" t="s">
        <v>107</v>
      </c>
      <c r="F5" s="31" t="s">
        <v>107</v>
      </c>
      <c r="G5" s="31" t="s">
        <v>107</v>
      </c>
      <c r="H5" s="31" t="s">
        <v>107</v>
      </c>
      <c r="I5" s="31" t="s">
        <v>107</v>
      </c>
      <c r="J5" s="31" t="s">
        <v>107</v>
      </c>
      <c r="K5" s="31" t="s">
        <v>107</v>
      </c>
      <c r="L5" s="31" t="s">
        <v>107</v>
      </c>
      <c r="M5" s="31" t="s">
        <v>107</v>
      </c>
      <c r="N5" s="31" t="s">
        <v>108</v>
      </c>
      <c r="O5" s="31"/>
      <c r="P5" s="31" t="s">
        <v>107</v>
      </c>
      <c r="Q5" s="31" t="s">
        <v>109</v>
      </c>
      <c r="R5" s="31"/>
      <c r="S5" s="32"/>
      <c r="T5" s="32"/>
    </row>
    <row r="6" spans="1:22" ht="14.25" thickBot="1">
      <c r="A6" s="2"/>
      <c r="B6" s="31" t="s">
        <v>68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 t="s">
        <v>66</v>
      </c>
      <c r="N6" s="31"/>
      <c r="O6" s="31"/>
      <c r="P6" s="31" t="s">
        <v>67</v>
      </c>
      <c r="Q6" s="31"/>
      <c r="R6" s="31"/>
      <c r="S6" s="32"/>
      <c r="T6" s="32"/>
    </row>
    <row r="7" spans="1:22" ht="42.75" customHeight="1">
      <c r="A7" s="3" t="s">
        <v>13</v>
      </c>
      <c r="B7" s="4" t="s">
        <v>42</v>
      </c>
      <c r="C7" s="62" t="s">
        <v>14</v>
      </c>
      <c r="D7" s="4" t="s">
        <v>15</v>
      </c>
      <c r="E7" s="62" t="s">
        <v>16</v>
      </c>
      <c r="F7" s="5" t="s">
        <v>28</v>
      </c>
      <c r="G7" s="6" t="s">
        <v>17</v>
      </c>
      <c r="H7" s="4" t="s">
        <v>18</v>
      </c>
      <c r="I7" s="4" t="s">
        <v>19</v>
      </c>
      <c r="J7" s="6" t="s">
        <v>20</v>
      </c>
      <c r="K7" s="6" t="s">
        <v>21</v>
      </c>
      <c r="L7" s="4" t="s">
        <v>22</v>
      </c>
      <c r="M7" s="62" t="s">
        <v>60</v>
      </c>
      <c r="N7" s="62" t="s">
        <v>23</v>
      </c>
      <c r="O7" s="62" t="s">
        <v>61</v>
      </c>
      <c r="P7" s="62" t="s">
        <v>60</v>
      </c>
      <c r="Q7" s="62" t="s">
        <v>63</v>
      </c>
      <c r="R7" s="62" t="s">
        <v>64</v>
      </c>
      <c r="S7" s="105" t="s">
        <v>65</v>
      </c>
      <c r="T7" s="105"/>
      <c r="U7" s="7" t="s">
        <v>43</v>
      </c>
      <c r="V7" s="54" t="s">
        <v>110</v>
      </c>
    </row>
    <row r="8" spans="1:22">
      <c r="A8" s="10"/>
      <c r="B8" s="11" t="s">
        <v>44</v>
      </c>
      <c r="C8" s="11" t="s">
        <v>44</v>
      </c>
      <c r="D8" s="11" t="s">
        <v>44</v>
      </c>
      <c r="E8" s="11" t="s">
        <v>44</v>
      </c>
      <c r="F8" s="11" t="s">
        <v>44</v>
      </c>
      <c r="G8" s="11" t="s">
        <v>44</v>
      </c>
      <c r="H8" s="11" t="s">
        <v>44</v>
      </c>
      <c r="I8" s="11" t="s">
        <v>44</v>
      </c>
      <c r="J8" s="11" t="s">
        <v>44</v>
      </c>
      <c r="K8" s="11" t="s">
        <v>44</v>
      </c>
      <c r="L8" s="11" t="s">
        <v>44</v>
      </c>
      <c r="M8" s="11" t="s">
        <v>44</v>
      </c>
      <c r="N8" s="11" t="s">
        <v>25</v>
      </c>
      <c r="O8" s="11" t="s">
        <v>25</v>
      </c>
      <c r="P8" s="12" t="s">
        <v>44</v>
      </c>
      <c r="Q8" s="12" t="s">
        <v>62</v>
      </c>
      <c r="R8" s="12" t="s">
        <v>62</v>
      </c>
      <c r="S8" s="12" t="s">
        <v>26</v>
      </c>
      <c r="T8" s="8" t="s">
        <v>27</v>
      </c>
      <c r="U8" s="65"/>
    </row>
    <row r="9" spans="1:22">
      <c r="A9" s="66" t="s">
        <v>2</v>
      </c>
      <c r="B9" s="58">
        <f>SUM(B10:B32)</f>
        <v>61105</v>
      </c>
      <c r="C9" s="58">
        <f t="shared" ref="C9:L9" si="0">SUM(C10:C32)</f>
        <v>34664</v>
      </c>
      <c r="D9" s="58">
        <f>SUM(D10:D32)</f>
        <v>1962</v>
      </c>
      <c r="E9" s="58">
        <f t="shared" si="0"/>
        <v>88</v>
      </c>
      <c r="F9" s="58">
        <f t="shared" si="0"/>
        <v>671</v>
      </c>
      <c r="G9" s="58">
        <f t="shared" si="0"/>
        <v>1761</v>
      </c>
      <c r="H9" s="58">
        <f t="shared" si="0"/>
        <v>13770</v>
      </c>
      <c r="I9" s="58">
        <f>SUM(I10:I32)</f>
        <v>7089</v>
      </c>
      <c r="J9" s="58">
        <f t="shared" si="0"/>
        <v>1045</v>
      </c>
      <c r="K9" s="58">
        <f t="shared" si="0"/>
        <v>55</v>
      </c>
      <c r="L9" s="58">
        <f t="shared" si="0"/>
        <v>0</v>
      </c>
      <c r="M9" s="51">
        <f>SUM(M10:M32)</f>
        <v>34664</v>
      </c>
      <c r="N9" s="55">
        <f>ROUND(O9/M9, 0)</f>
        <v>3091</v>
      </c>
      <c r="O9" s="52">
        <f>SUM(O10:O32)</f>
        <v>107149388</v>
      </c>
      <c r="P9" s="51">
        <f>SUM(P10:P32)</f>
        <v>34664</v>
      </c>
      <c r="Q9" s="52">
        <f>SUM(Q10:Q32)</f>
        <v>8079497</v>
      </c>
      <c r="R9" s="53">
        <f>IF(P9&gt;0, ROUND(Q9/P9,1), "")</f>
        <v>233.1</v>
      </c>
      <c r="S9" s="56">
        <f>IF(R9="", "", FLOOR(R9,12)/12)</f>
        <v>19</v>
      </c>
      <c r="T9" s="57">
        <f>IF(R9="", "", ROUND(R9-FLOOR(R9,12), 0))</f>
        <v>5</v>
      </c>
      <c r="U9" s="68"/>
    </row>
    <row r="10" spans="1:22">
      <c r="A10" s="13" t="s">
        <v>41</v>
      </c>
      <c r="B10" s="80">
        <v>1092</v>
      </c>
      <c r="C10" s="81">
        <v>713</v>
      </c>
      <c r="D10" s="81">
        <v>33</v>
      </c>
      <c r="E10" s="81">
        <v>2</v>
      </c>
      <c r="F10" s="81">
        <v>12</v>
      </c>
      <c r="G10" s="82">
        <v>24</v>
      </c>
      <c r="H10" s="82">
        <v>123</v>
      </c>
      <c r="I10" s="83">
        <v>93</v>
      </c>
      <c r="J10" s="83">
        <v>92</v>
      </c>
      <c r="K10" s="82">
        <v>0</v>
      </c>
      <c r="L10" s="83">
        <v>0</v>
      </c>
      <c r="M10" s="83">
        <f>C10</f>
        <v>713</v>
      </c>
      <c r="N10" s="84">
        <v>3069</v>
      </c>
      <c r="O10" s="45">
        <f>M10*N10</f>
        <v>2188197</v>
      </c>
      <c r="P10" s="85">
        <f>C10</f>
        <v>713</v>
      </c>
      <c r="Q10" s="85">
        <v>170606</v>
      </c>
      <c r="R10" s="46">
        <f>IF(P10&gt;0, ROUND(Q10/P10,1), "")</f>
        <v>239.3</v>
      </c>
      <c r="S10" s="41">
        <f>IF(R10="", "", FLOOR(R10,12)/12)</f>
        <v>19</v>
      </c>
      <c r="T10" s="42">
        <f>IF(R10="", "", ROUND(R10-FLOOR(R10,12), 0))</f>
        <v>11</v>
      </c>
      <c r="U10" s="70" t="s">
        <v>3</v>
      </c>
      <c r="V10" t="str">
        <f>IF(AND(C10=M10, M10=P10), "○人数確認OK", "×人数不一致NG")</f>
        <v>○人数確認OK</v>
      </c>
    </row>
    <row r="11" spans="1:22">
      <c r="A11" s="13" t="s">
        <v>46</v>
      </c>
      <c r="B11" s="80">
        <v>1490</v>
      </c>
      <c r="C11" s="81">
        <v>811</v>
      </c>
      <c r="D11" s="81">
        <v>50</v>
      </c>
      <c r="E11" s="81">
        <v>3</v>
      </c>
      <c r="F11" s="81">
        <v>27</v>
      </c>
      <c r="G11" s="82">
        <v>34</v>
      </c>
      <c r="H11" s="82">
        <v>266</v>
      </c>
      <c r="I11" s="83">
        <v>200</v>
      </c>
      <c r="J11" s="82">
        <v>98</v>
      </c>
      <c r="K11" s="82">
        <v>1</v>
      </c>
      <c r="L11" s="83">
        <v>0</v>
      </c>
      <c r="M11" s="83">
        <f t="shared" ref="M11:M32" si="1">C11</f>
        <v>811</v>
      </c>
      <c r="N11" s="84">
        <v>2999</v>
      </c>
      <c r="O11" s="34">
        <f t="shared" ref="O11:O32" si="2">M11*N11</f>
        <v>2432189</v>
      </c>
      <c r="P11" s="86">
        <f t="shared" ref="P11:P32" si="3">C11</f>
        <v>811</v>
      </c>
      <c r="Q11" s="86">
        <v>174824</v>
      </c>
      <c r="R11" s="36">
        <f t="shared" ref="R11:R32" si="4">IF(P11&gt;0, ROUND(Q11/P11,1), "")</f>
        <v>215.6</v>
      </c>
      <c r="S11" s="37">
        <f t="shared" ref="S11:S32" si="5">IF(R11="", "", FLOOR(R11,12)/12)</f>
        <v>17</v>
      </c>
      <c r="T11" s="38">
        <f t="shared" ref="T11:T32" si="6">IF(R11="", "", ROUND(R11-FLOOR(R11,12), 0))</f>
        <v>12</v>
      </c>
      <c r="U11" s="70" t="s">
        <v>4</v>
      </c>
      <c r="V11" t="str">
        <f t="shared" ref="V11:V32" si="7">IF(AND(C11=M11, M11=P11), "○人数確認OK", "×人数不一致NG")</f>
        <v>○人数確認OK</v>
      </c>
    </row>
    <row r="12" spans="1:22">
      <c r="A12" s="13" t="s">
        <v>111</v>
      </c>
      <c r="B12" s="80">
        <v>2134</v>
      </c>
      <c r="C12" s="81">
        <v>1299</v>
      </c>
      <c r="D12" s="81">
        <v>65</v>
      </c>
      <c r="E12" s="81">
        <v>3</v>
      </c>
      <c r="F12" s="81">
        <v>11</v>
      </c>
      <c r="G12" s="82">
        <v>46</v>
      </c>
      <c r="H12" s="82">
        <v>400</v>
      </c>
      <c r="I12" s="83">
        <v>222</v>
      </c>
      <c r="J12" s="82">
        <v>82</v>
      </c>
      <c r="K12" s="82">
        <v>6</v>
      </c>
      <c r="L12" s="83">
        <v>0</v>
      </c>
      <c r="M12" s="83">
        <f t="shared" si="1"/>
        <v>1299</v>
      </c>
      <c r="N12" s="84">
        <v>3057</v>
      </c>
      <c r="O12" s="34">
        <f t="shared" si="2"/>
        <v>3971043</v>
      </c>
      <c r="P12" s="86">
        <f t="shared" si="3"/>
        <v>1299</v>
      </c>
      <c r="Q12" s="86">
        <v>302282</v>
      </c>
      <c r="R12" s="36">
        <f t="shared" si="4"/>
        <v>232.7</v>
      </c>
      <c r="S12" s="37">
        <f>IF(R12="", "", FLOOR(R12,12)/12)</f>
        <v>19</v>
      </c>
      <c r="T12" s="38">
        <f t="shared" si="6"/>
        <v>5</v>
      </c>
      <c r="U12" s="70" t="s">
        <v>5</v>
      </c>
      <c r="V12" t="str">
        <f t="shared" si="7"/>
        <v>○人数確認OK</v>
      </c>
    </row>
    <row r="13" spans="1:22">
      <c r="A13" s="13" t="s">
        <v>47</v>
      </c>
      <c r="B13" s="80">
        <v>2721</v>
      </c>
      <c r="C13" s="81">
        <v>1492</v>
      </c>
      <c r="D13" s="81">
        <v>95</v>
      </c>
      <c r="E13" s="81">
        <v>6</v>
      </c>
      <c r="F13" s="81">
        <v>17</v>
      </c>
      <c r="G13" s="82">
        <v>91</v>
      </c>
      <c r="H13" s="82">
        <v>656</v>
      </c>
      <c r="I13" s="83">
        <v>300</v>
      </c>
      <c r="J13" s="82">
        <v>61</v>
      </c>
      <c r="K13" s="82">
        <v>3</v>
      </c>
      <c r="L13" s="83">
        <v>0</v>
      </c>
      <c r="M13" s="83">
        <f t="shared" si="1"/>
        <v>1492</v>
      </c>
      <c r="N13" s="84">
        <v>3050</v>
      </c>
      <c r="O13" s="34">
        <f t="shared" si="2"/>
        <v>4550600</v>
      </c>
      <c r="P13" s="86">
        <f t="shared" si="3"/>
        <v>1492</v>
      </c>
      <c r="Q13" s="86">
        <v>332525</v>
      </c>
      <c r="R13" s="36">
        <f t="shared" si="4"/>
        <v>222.9</v>
      </c>
      <c r="S13" s="37">
        <f t="shared" si="5"/>
        <v>18</v>
      </c>
      <c r="T13" s="38">
        <f t="shared" si="6"/>
        <v>7</v>
      </c>
      <c r="U13" s="70" t="s">
        <v>6</v>
      </c>
      <c r="V13" t="str">
        <f t="shared" si="7"/>
        <v>○人数確認OK</v>
      </c>
    </row>
    <row r="14" spans="1:22">
      <c r="A14" s="14" t="s">
        <v>48</v>
      </c>
      <c r="B14" s="87">
        <v>1806</v>
      </c>
      <c r="C14" s="81">
        <v>951</v>
      </c>
      <c r="D14" s="81">
        <v>63</v>
      </c>
      <c r="E14" s="81">
        <v>3</v>
      </c>
      <c r="F14" s="81">
        <v>37</v>
      </c>
      <c r="G14" s="82">
        <v>50</v>
      </c>
      <c r="H14" s="82">
        <v>433</v>
      </c>
      <c r="I14" s="83">
        <v>200</v>
      </c>
      <c r="J14" s="82">
        <v>69</v>
      </c>
      <c r="K14" s="82">
        <v>0</v>
      </c>
      <c r="L14" s="83">
        <v>0</v>
      </c>
      <c r="M14" s="83">
        <f t="shared" si="1"/>
        <v>951</v>
      </c>
      <c r="N14" s="84">
        <v>3030</v>
      </c>
      <c r="O14" s="49">
        <f t="shared" si="2"/>
        <v>2881530</v>
      </c>
      <c r="P14" s="88">
        <f t="shared" si="3"/>
        <v>951</v>
      </c>
      <c r="Q14" s="88">
        <v>213908</v>
      </c>
      <c r="R14" s="50">
        <f t="shared" si="4"/>
        <v>224.9</v>
      </c>
      <c r="S14" s="39">
        <f t="shared" si="5"/>
        <v>18</v>
      </c>
      <c r="T14" s="40">
        <f t="shared" si="6"/>
        <v>9</v>
      </c>
      <c r="U14" s="72" t="s">
        <v>7</v>
      </c>
      <c r="V14" t="str">
        <f t="shared" si="7"/>
        <v>○人数確認OK</v>
      </c>
    </row>
    <row r="15" spans="1:22">
      <c r="A15" s="13" t="s">
        <v>49</v>
      </c>
      <c r="B15" s="80">
        <v>1746</v>
      </c>
      <c r="C15" s="89">
        <v>1247</v>
      </c>
      <c r="D15" s="89">
        <v>44</v>
      </c>
      <c r="E15" s="89">
        <v>3</v>
      </c>
      <c r="F15" s="89">
        <v>12</v>
      </c>
      <c r="G15" s="90">
        <v>51</v>
      </c>
      <c r="H15" s="90">
        <v>215</v>
      </c>
      <c r="I15" s="91">
        <v>114</v>
      </c>
      <c r="J15" s="90">
        <v>60</v>
      </c>
      <c r="K15" s="90">
        <v>0</v>
      </c>
      <c r="L15" s="91">
        <v>0</v>
      </c>
      <c r="M15" s="91">
        <f t="shared" si="1"/>
        <v>1247</v>
      </c>
      <c r="N15" s="92">
        <v>2974</v>
      </c>
      <c r="O15" s="34">
        <f t="shared" si="2"/>
        <v>3708578</v>
      </c>
      <c r="P15" s="86">
        <f t="shared" si="3"/>
        <v>1247</v>
      </c>
      <c r="Q15" s="86">
        <v>250380</v>
      </c>
      <c r="R15" s="36">
        <f t="shared" si="4"/>
        <v>200.8</v>
      </c>
      <c r="S15" s="37">
        <f t="shared" si="5"/>
        <v>16</v>
      </c>
      <c r="T15" s="38">
        <f t="shared" si="6"/>
        <v>9</v>
      </c>
      <c r="U15" s="70" t="s">
        <v>8</v>
      </c>
      <c r="V15" t="str">
        <f t="shared" si="7"/>
        <v>○人数確認OK</v>
      </c>
    </row>
    <row r="16" spans="1:22">
      <c r="A16" s="13" t="s">
        <v>112</v>
      </c>
      <c r="B16" s="80">
        <v>1893</v>
      </c>
      <c r="C16" s="81">
        <v>1157</v>
      </c>
      <c r="D16" s="81">
        <v>74</v>
      </c>
      <c r="E16" s="81">
        <v>3</v>
      </c>
      <c r="F16" s="81">
        <v>19</v>
      </c>
      <c r="G16" s="82">
        <v>51</v>
      </c>
      <c r="H16" s="82">
        <v>394</v>
      </c>
      <c r="I16" s="83">
        <v>168</v>
      </c>
      <c r="J16" s="82">
        <v>26</v>
      </c>
      <c r="K16" s="82">
        <v>1</v>
      </c>
      <c r="L16" s="83">
        <v>0</v>
      </c>
      <c r="M16" s="83">
        <f t="shared" si="1"/>
        <v>1157</v>
      </c>
      <c r="N16" s="84">
        <v>3141</v>
      </c>
      <c r="O16" s="34">
        <f t="shared" si="2"/>
        <v>3634137</v>
      </c>
      <c r="P16" s="86">
        <f t="shared" si="3"/>
        <v>1157</v>
      </c>
      <c r="Q16" s="86">
        <v>276938</v>
      </c>
      <c r="R16" s="36">
        <f t="shared" si="4"/>
        <v>239.4</v>
      </c>
      <c r="S16" s="37">
        <f t="shared" si="5"/>
        <v>19</v>
      </c>
      <c r="T16" s="38">
        <f t="shared" si="6"/>
        <v>11</v>
      </c>
      <c r="U16" s="70" t="s">
        <v>9</v>
      </c>
      <c r="V16" t="str">
        <f t="shared" si="7"/>
        <v>○人数確認OK</v>
      </c>
    </row>
    <row r="17" spans="1:22">
      <c r="A17" s="13" t="s">
        <v>50</v>
      </c>
      <c r="B17" s="80">
        <v>2738</v>
      </c>
      <c r="C17" s="81">
        <v>1381</v>
      </c>
      <c r="D17" s="81">
        <v>95</v>
      </c>
      <c r="E17" s="81">
        <v>6</v>
      </c>
      <c r="F17" s="81">
        <v>20</v>
      </c>
      <c r="G17" s="82">
        <v>76</v>
      </c>
      <c r="H17" s="82">
        <v>710</v>
      </c>
      <c r="I17" s="83">
        <v>337</v>
      </c>
      <c r="J17" s="82">
        <v>111</v>
      </c>
      <c r="K17" s="82">
        <v>2</v>
      </c>
      <c r="L17" s="83">
        <v>0</v>
      </c>
      <c r="M17" s="83">
        <f t="shared" si="1"/>
        <v>1381</v>
      </c>
      <c r="N17" s="84">
        <v>3048</v>
      </c>
      <c r="O17" s="34">
        <f t="shared" si="2"/>
        <v>4209288</v>
      </c>
      <c r="P17" s="86">
        <f t="shared" si="3"/>
        <v>1381</v>
      </c>
      <c r="Q17" s="86">
        <v>305025</v>
      </c>
      <c r="R17" s="36">
        <f t="shared" si="4"/>
        <v>220.9</v>
      </c>
      <c r="S17" s="37">
        <f t="shared" si="5"/>
        <v>18</v>
      </c>
      <c r="T17" s="38">
        <f t="shared" si="6"/>
        <v>5</v>
      </c>
      <c r="U17" s="70" t="s">
        <v>10</v>
      </c>
      <c r="V17" t="str">
        <f t="shared" si="7"/>
        <v>○人数確認OK</v>
      </c>
    </row>
    <row r="18" spans="1:22">
      <c r="A18" s="13" t="s">
        <v>51</v>
      </c>
      <c r="B18" s="80">
        <v>2580</v>
      </c>
      <c r="C18" s="81">
        <v>1323</v>
      </c>
      <c r="D18" s="81">
        <v>83</v>
      </c>
      <c r="E18" s="81">
        <v>3</v>
      </c>
      <c r="F18" s="81">
        <v>25</v>
      </c>
      <c r="G18" s="82">
        <v>72</v>
      </c>
      <c r="H18" s="82">
        <v>734</v>
      </c>
      <c r="I18" s="83">
        <v>270</v>
      </c>
      <c r="J18" s="82">
        <v>66</v>
      </c>
      <c r="K18" s="82">
        <v>4</v>
      </c>
      <c r="L18" s="83">
        <v>0</v>
      </c>
      <c r="M18" s="83">
        <f t="shared" si="1"/>
        <v>1323</v>
      </c>
      <c r="N18" s="84">
        <v>3028</v>
      </c>
      <c r="O18" s="34">
        <f t="shared" si="2"/>
        <v>4006044</v>
      </c>
      <c r="P18" s="86">
        <f t="shared" si="3"/>
        <v>1323</v>
      </c>
      <c r="Q18" s="86">
        <v>300169</v>
      </c>
      <c r="R18" s="36">
        <f t="shared" si="4"/>
        <v>226.9</v>
      </c>
      <c r="S18" s="37">
        <f t="shared" si="5"/>
        <v>18</v>
      </c>
      <c r="T18" s="38">
        <f t="shared" si="6"/>
        <v>11</v>
      </c>
      <c r="U18" s="70" t="s">
        <v>11</v>
      </c>
      <c r="V18" t="str">
        <f t="shared" si="7"/>
        <v>○人数確認OK</v>
      </c>
    </row>
    <row r="19" spans="1:22">
      <c r="A19" s="13" t="s">
        <v>52</v>
      </c>
      <c r="B19" s="80">
        <v>2026</v>
      </c>
      <c r="C19" s="93">
        <v>1028</v>
      </c>
      <c r="D19" s="93">
        <v>76</v>
      </c>
      <c r="E19" s="93">
        <v>3</v>
      </c>
      <c r="F19" s="93">
        <v>46</v>
      </c>
      <c r="G19" s="94">
        <v>56</v>
      </c>
      <c r="H19" s="94">
        <v>580</v>
      </c>
      <c r="I19" s="95">
        <v>215</v>
      </c>
      <c r="J19" s="94">
        <v>21</v>
      </c>
      <c r="K19" s="94">
        <v>1</v>
      </c>
      <c r="L19" s="95">
        <v>0</v>
      </c>
      <c r="M19" s="95">
        <f t="shared" si="1"/>
        <v>1028</v>
      </c>
      <c r="N19" s="96">
        <v>3212</v>
      </c>
      <c r="O19" s="34">
        <f t="shared" si="2"/>
        <v>3301936</v>
      </c>
      <c r="P19" s="86">
        <f t="shared" si="3"/>
        <v>1028</v>
      </c>
      <c r="Q19" s="86">
        <v>274334</v>
      </c>
      <c r="R19" s="36">
        <f t="shared" si="4"/>
        <v>266.89999999999998</v>
      </c>
      <c r="S19" s="37">
        <f t="shared" si="5"/>
        <v>22</v>
      </c>
      <c r="T19" s="38">
        <f t="shared" si="6"/>
        <v>3</v>
      </c>
      <c r="U19" s="70" t="s">
        <v>30</v>
      </c>
      <c r="V19" t="str">
        <f t="shared" si="7"/>
        <v>○人数確認OK</v>
      </c>
    </row>
    <row r="20" spans="1:22">
      <c r="A20" s="15" t="s">
        <v>53</v>
      </c>
      <c r="B20" s="97">
        <v>4184</v>
      </c>
      <c r="C20" s="81">
        <v>2370</v>
      </c>
      <c r="D20" s="81">
        <v>135</v>
      </c>
      <c r="E20" s="81">
        <v>6</v>
      </c>
      <c r="F20" s="81">
        <v>52</v>
      </c>
      <c r="G20" s="82">
        <v>109</v>
      </c>
      <c r="H20" s="82">
        <v>964</v>
      </c>
      <c r="I20" s="83">
        <v>539</v>
      </c>
      <c r="J20" s="82">
        <v>7</v>
      </c>
      <c r="K20" s="82">
        <v>2</v>
      </c>
      <c r="L20" s="83">
        <v>0</v>
      </c>
      <c r="M20" s="83">
        <f t="shared" si="1"/>
        <v>2370</v>
      </c>
      <c r="N20" s="84">
        <v>3114</v>
      </c>
      <c r="O20" s="45">
        <f t="shared" si="2"/>
        <v>7380180</v>
      </c>
      <c r="P20" s="85">
        <f t="shared" si="3"/>
        <v>2370</v>
      </c>
      <c r="Q20" s="85">
        <v>581566</v>
      </c>
      <c r="R20" s="46">
        <f t="shared" si="4"/>
        <v>245.4</v>
      </c>
      <c r="S20" s="41">
        <f t="shared" si="5"/>
        <v>20</v>
      </c>
      <c r="T20" s="42">
        <f t="shared" si="6"/>
        <v>5</v>
      </c>
      <c r="U20" s="73" t="s">
        <v>31</v>
      </c>
      <c r="V20" t="str">
        <f t="shared" si="7"/>
        <v>○人数確認OK</v>
      </c>
    </row>
    <row r="21" spans="1:22">
      <c r="A21" s="13" t="s">
        <v>54</v>
      </c>
      <c r="B21" s="80">
        <v>5141</v>
      </c>
      <c r="C21" s="81">
        <v>2954</v>
      </c>
      <c r="D21" s="81">
        <v>150</v>
      </c>
      <c r="E21" s="81">
        <v>5</v>
      </c>
      <c r="F21" s="81">
        <v>53</v>
      </c>
      <c r="G21" s="82">
        <v>136</v>
      </c>
      <c r="H21" s="82">
        <v>1129</v>
      </c>
      <c r="I21" s="83">
        <v>656</v>
      </c>
      <c r="J21" s="82">
        <v>56</v>
      </c>
      <c r="K21" s="82">
        <v>2</v>
      </c>
      <c r="L21" s="83">
        <v>0</v>
      </c>
      <c r="M21" s="83">
        <f t="shared" si="1"/>
        <v>2954</v>
      </c>
      <c r="N21" s="84">
        <v>3127</v>
      </c>
      <c r="O21" s="34">
        <f t="shared" si="2"/>
        <v>9237158</v>
      </c>
      <c r="P21" s="86">
        <f t="shared" si="3"/>
        <v>2954</v>
      </c>
      <c r="Q21" s="86">
        <v>693469</v>
      </c>
      <c r="R21" s="36">
        <f t="shared" si="4"/>
        <v>234.8</v>
      </c>
      <c r="S21" s="37">
        <f t="shared" si="5"/>
        <v>19</v>
      </c>
      <c r="T21" s="38">
        <f t="shared" si="6"/>
        <v>7</v>
      </c>
      <c r="U21" s="70" t="s">
        <v>32</v>
      </c>
      <c r="V21" t="str">
        <f t="shared" si="7"/>
        <v>○人数確認OK</v>
      </c>
    </row>
    <row r="22" spans="1:22">
      <c r="A22" s="13" t="s">
        <v>55</v>
      </c>
      <c r="B22" s="80">
        <v>1911</v>
      </c>
      <c r="C22" s="81">
        <v>1041</v>
      </c>
      <c r="D22" s="81">
        <v>56</v>
      </c>
      <c r="E22" s="81">
        <v>4</v>
      </c>
      <c r="F22" s="81">
        <v>15</v>
      </c>
      <c r="G22" s="82">
        <v>53</v>
      </c>
      <c r="H22" s="82">
        <v>383</v>
      </c>
      <c r="I22" s="83">
        <v>333</v>
      </c>
      <c r="J22" s="82">
        <v>21</v>
      </c>
      <c r="K22" s="82">
        <v>5</v>
      </c>
      <c r="L22" s="83">
        <v>0</v>
      </c>
      <c r="M22" s="83">
        <f t="shared" si="1"/>
        <v>1041</v>
      </c>
      <c r="N22" s="84">
        <v>3229</v>
      </c>
      <c r="O22" s="34">
        <f t="shared" si="2"/>
        <v>3361389</v>
      </c>
      <c r="P22" s="86">
        <f t="shared" si="3"/>
        <v>1041</v>
      </c>
      <c r="Q22" s="86">
        <v>273683</v>
      </c>
      <c r="R22" s="36">
        <f t="shared" si="4"/>
        <v>262.89999999999998</v>
      </c>
      <c r="S22" s="37">
        <f t="shared" si="5"/>
        <v>21</v>
      </c>
      <c r="T22" s="38">
        <f t="shared" si="6"/>
        <v>11</v>
      </c>
      <c r="U22" s="70" t="s">
        <v>33</v>
      </c>
      <c r="V22" t="str">
        <f t="shared" si="7"/>
        <v>○人数確認OK</v>
      </c>
    </row>
    <row r="23" spans="1:22">
      <c r="A23" s="13" t="s">
        <v>56</v>
      </c>
      <c r="B23" s="80">
        <v>2050</v>
      </c>
      <c r="C23" s="81">
        <v>1183</v>
      </c>
      <c r="D23" s="81">
        <v>67</v>
      </c>
      <c r="E23" s="81">
        <v>3</v>
      </c>
      <c r="F23" s="81">
        <v>24</v>
      </c>
      <c r="G23" s="82">
        <v>64</v>
      </c>
      <c r="H23" s="82">
        <v>466</v>
      </c>
      <c r="I23" s="83">
        <v>227</v>
      </c>
      <c r="J23" s="82">
        <v>11</v>
      </c>
      <c r="K23" s="82">
        <v>5</v>
      </c>
      <c r="L23" s="83">
        <v>0</v>
      </c>
      <c r="M23" s="83">
        <f t="shared" si="1"/>
        <v>1183</v>
      </c>
      <c r="N23" s="84">
        <v>3140</v>
      </c>
      <c r="O23" s="34">
        <f t="shared" si="2"/>
        <v>3714620</v>
      </c>
      <c r="P23" s="86">
        <f t="shared" si="3"/>
        <v>1183</v>
      </c>
      <c r="Q23" s="86">
        <v>289119</v>
      </c>
      <c r="R23" s="36">
        <f t="shared" si="4"/>
        <v>244.4</v>
      </c>
      <c r="S23" s="37">
        <f t="shared" si="5"/>
        <v>20</v>
      </c>
      <c r="T23" s="38">
        <f t="shared" si="6"/>
        <v>4</v>
      </c>
      <c r="U23" s="70" t="s">
        <v>4</v>
      </c>
      <c r="V23" t="str">
        <f t="shared" si="7"/>
        <v>○人数確認OK</v>
      </c>
    </row>
    <row r="24" spans="1:22">
      <c r="A24" s="14" t="s">
        <v>113</v>
      </c>
      <c r="B24" s="87">
        <v>3451</v>
      </c>
      <c r="C24" s="81">
        <v>1684</v>
      </c>
      <c r="D24" s="81">
        <v>108</v>
      </c>
      <c r="E24" s="81">
        <v>5</v>
      </c>
      <c r="F24" s="81">
        <v>37</v>
      </c>
      <c r="G24" s="82">
        <v>107</v>
      </c>
      <c r="H24" s="82">
        <v>995</v>
      </c>
      <c r="I24" s="83">
        <v>402</v>
      </c>
      <c r="J24" s="82">
        <v>107</v>
      </c>
      <c r="K24" s="82">
        <v>6</v>
      </c>
      <c r="L24" s="83">
        <v>0</v>
      </c>
      <c r="M24" s="83">
        <f t="shared" si="1"/>
        <v>1684</v>
      </c>
      <c r="N24" s="84">
        <v>3257</v>
      </c>
      <c r="O24" s="49">
        <f t="shared" si="2"/>
        <v>5484788</v>
      </c>
      <c r="P24" s="88">
        <f t="shared" si="3"/>
        <v>1684</v>
      </c>
      <c r="Q24" s="88">
        <v>446104</v>
      </c>
      <c r="R24" s="50">
        <f t="shared" si="4"/>
        <v>264.89999999999998</v>
      </c>
      <c r="S24" s="39">
        <f t="shared" si="5"/>
        <v>22</v>
      </c>
      <c r="T24" s="40">
        <f t="shared" si="6"/>
        <v>1</v>
      </c>
      <c r="U24" s="72" t="s">
        <v>34</v>
      </c>
      <c r="V24" t="str">
        <f t="shared" si="7"/>
        <v>○人数確認OK</v>
      </c>
    </row>
    <row r="25" spans="1:22">
      <c r="A25" s="13" t="s">
        <v>0</v>
      </c>
      <c r="B25" s="80">
        <v>1979</v>
      </c>
      <c r="C25" s="89">
        <v>1195</v>
      </c>
      <c r="D25" s="89">
        <v>80</v>
      </c>
      <c r="E25" s="89">
        <v>3</v>
      </c>
      <c r="F25" s="89">
        <v>18</v>
      </c>
      <c r="G25" s="90">
        <v>65</v>
      </c>
      <c r="H25" s="90">
        <v>425</v>
      </c>
      <c r="I25" s="91">
        <v>179</v>
      </c>
      <c r="J25" s="90">
        <v>13</v>
      </c>
      <c r="K25" s="90">
        <v>1</v>
      </c>
      <c r="L25" s="91">
        <v>0</v>
      </c>
      <c r="M25" s="91">
        <f t="shared" si="1"/>
        <v>1195</v>
      </c>
      <c r="N25" s="92">
        <v>3170</v>
      </c>
      <c r="O25" s="34">
        <f t="shared" si="2"/>
        <v>3788150</v>
      </c>
      <c r="P25" s="86">
        <f t="shared" si="3"/>
        <v>1195</v>
      </c>
      <c r="Q25" s="86">
        <v>289581</v>
      </c>
      <c r="R25" s="36">
        <f t="shared" si="4"/>
        <v>242.3</v>
      </c>
      <c r="S25" s="37">
        <f t="shared" si="5"/>
        <v>20</v>
      </c>
      <c r="T25" s="38">
        <f t="shared" si="6"/>
        <v>2</v>
      </c>
      <c r="U25" s="70" t="s">
        <v>35</v>
      </c>
      <c r="V25" t="str">
        <f t="shared" si="7"/>
        <v>○人数確認OK</v>
      </c>
    </row>
    <row r="26" spans="1:22">
      <c r="A26" s="13" t="s">
        <v>114</v>
      </c>
      <c r="B26" s="80">
        <v>2563</v>
      </c>
      <c r="C26" s="81">
        <v>1391</v>
      </c>
      <c r="D26" s="81">
        <v>88</v>
      </c>
      <c r="E26" s="81">
        <v>3</v>
      </c>
      <c r="F26" s="81">
        <v>13</v>
      </c>
      <c r="G26" s="82">
        <v>79</v>
      </c>
      <c r="H26" s="82">
        <v>749</v>
      </c>
      <c r="I26" s="83">
        <v>212</v>
      </c>
      <c r="J26" s="82">
        <v>28</v>
      </c>
      <c r="K26" s="82">
        <v>0</v>
      </c>
      <c r="L26" s="83">
        <v>0</v>
      </c>
      <c r="M26" s="83">
        <f t="shared" si="1"/>
        <v>1391</v>
      </c>
      <c r="N26" s="84">
        <v>3069</v>
      </c>
      <c r="O26" s="34">
        <f t="shared" si="2"/>
        <v>4268979</v>
      </c>
      <c r="P26" s="86">
        <f t="shared" si="3"/>
        <v>1391</v>
      </c>
      <c r="Q26" s="86">
        <v>316253</v>
      </c>
      <c r="R26" s="36">
        <f t="shared" si="4"/>
        <v>227.4</v>
      </c>
      <c r="S26" s="37">
        <f t="shared" si="5"/>
        <v>18</v>
      </c>
      <c r="T26" s="38">
        <f t="shared" si="6"/>
        <v>11</v>
      </c>
      <c r="U26" s="70" t="s">
        <v>36</v>
      </c>
      <c r="V26" t="str">
        <f t="shared" si="7"/>
        <v>○人数確認OK</v>
      </c>
    </row>
    <row r="27" spans="1:22">
      <c r="A27" s="13" t="s">
        <v>115</v>
      </c>
      <c r="B27" s="80">
        <v>1631</v>
      </c>
      <c r="C27" s="81">
        <v>1038</v>
      </c>
      <c r="D27" s="81">
        <v>57</v>
      </c>
      <c r="E27" s="81">
        <v>3</v>
      </c>
      <c r="F27" s="81">
        <v>22</v>
      </c>
      <c r="G27" s="82">
        <v>58</v>
      </c>
      <c r="H27" s="82">
        <v>283</v>
      </c>
      <c r="I27" s="83">
        <v>134</v>
      </c>
      <c r="J27" s="82">
        <v>35</v>
      </c>
      <c r="K27" s="82">
        <v>1</v>
      </c>
      <c r="L27" s="83">
        <v>0</v>
      </c>
      <c r="M27" s="83">
        <f t="shared" si="1"/>
        <v>1038</v>
      </c>
      <c r="N27" s="84">
        <v>3002</v>
      </c>
      <c r="O27" s="34">
        <f t="shared" si="2"/>
        <v>3116076</v>
      </c>
      <c r="P27" s="86">
        <f t="shared" si="3"/>
        <v>1038</v>
      </c>
      <c r="Q27" s="86">
        <v>224723</v>
      </c>
      <c r="R27" s="36">
        <f t="shared" si="4"/>
        <v>216.5</v>
      </c>
      <c r="S27" s="37">
        <f t="shared" si="5"/>
        <v>18</v>
      </c>
      <c r="T27" s="38">
        <f t="shared" si="6"/>
        <v>1</v>
      </c>
      <c r="U27" s="70" t="s">
        <v>37</v>
      </c>
      <c r="V27" t="str">
        <f t="shared" si="7"/>
        <v>○人数確認OK</v>
      </c>
    </row>
    <row r="28" spans="1:22">
      <c r="A28" s="13" t="s">
        <v>1</v>
      </c>
      <c r="B28" s="80">
        <v>3570</v>
      </c>
      <c r="C28" s="81">
        <v>2067</v>
      </c>
      <c r="D28" s="81">
        <v>127</v>
      </c>
      <c r="E28" s="81">
        <v>5</v>
      </c>
      <c r="F28" s="81">
        <v>42</v>
      </c>
      <c r="G28" s="82">
        <v>119</v>
      </c>
      <c r="H28" s="82">
        <v>803</v>
      </c>
      <c r="I28" s="83">
        <v>393</v>
      </c>
      <c r="J28" s="82">
        <v>14</v>
      </c>
      <c r="K28" s="82">
        <v>0</v>
      </c>
      <c r="L28" s="83">
        <v>0</v>
      </c>
      <c r="M28" s="83">
        <f t="shared" si="1"/>
        <v>2067</v>
      </c>
      <c r="N28" s="84">
        <v>3000</v>
      </c>
      <c r="O28" s="34">
        <f t="shared" si="2"/>
        <v>6201000</v>
      </c>
      <c r="P28" s="86">
        <f t="shared" si="3"/>
        <v>2067</v>
      </c>
      <c r="Q28" s="86">
        <v>446846</v>
      </c>
      <c r="R28" s="36">
        <f t="shared" si="4"/>
        <v>216.2</v>
      </c>
      <c r="S28" s="37">
        <f t="shared" si="5"/>
        <v>18</v>
      </c>
      <c r="T28" s="38">
        <f t="shared" si="6"/>
        <v>0</v>
      </c>
      <c r="U28" s="70" t="s">
        <v>38</v>
      </c>
      <c r="V28" t="str">
        <f t="shared" si="7"/>
        <v>○人数確認OK</v>
      </c>
    </row>
    <row r="29" spans="1:22">
      <c r="A29" s="13" t="s">
        <v>116</v>
      </c>
      <c r="B29" s="80">
        <v>4444</v>
      </c>
      <c r="C29" s="93">
        <v>2335</v>
      </c>
      <c r="D29" s="93">
        <v>112</v>
      </c>
      <c r="E29" s="93">
        <v>4</v>
      </c>
      <c r="F29" s="93">
        <v>59</v>
      </c>
      <c r="G29" s="94">
        <v>131</v>
      </c>
      <c r="H29" s="94">
        <v>1153</v>
      </c>
      <c r="I29" s="95">
        <v>621</v>
      </c>
      <c r="J29" s="94">
        <v>29</v>
      </c>
      <c r="K29" s="94">
        <v>0</v>
      </c>
      <c r="L29" s="95">
        <v>0</v>
      </c>
      <c r="M29" s="95">
        <f t="shared" si="1"/>
        <v>2335</v>
      </c>
      <c r="N29" s="96">
        <v>3107</v>
      </c>
      <c r="O29" s="34">
        <f t="shared" si="2"/>
        <v>7254845</v>
      </c>
      <c r="P29" s="86">
        <f t="shared" si="3"/>
        <v>2335</v>
      </c>
      <c r="Q29" s="86">
        <v>520708</v>
      </c>
      <c r="R29" s="36">
        <f t="shared" si="4"/>
        <v>223</v>
      </c>
      <c r="S29" s="37">
        <f t="shared" si="5"/>
        <v>18</v>
      </c>
      <c r="T29" s="38">
        <f t="shared" si="6"/>
        <v>7</v>
      </c>
      <c r="U29" s="70" t="s">
        <v>39</v>
      </c>
      <c r="V29" t="str">
        <f t="shared" si="7"/>
        <v>○人数確認OK</v>
      </c>
    </row>
    <row r="30" spans="1:22">
      <c r="A30" s="15" t="s">
        <v>117</v>
      </c>
      <c r="B30" s="97">
        <v>3345</v>
      </c>
      <c r="C30" s="81">
        <v>2295</v>
      </c>
      <c r="D30" s="81">
        <v>113</v>
      </c>
      <c r="E30" s="81">
        <v>4</v>
      </c>
      <c r="F30" s="81">
        <v>32</v>
      </c>
      <c r="G30" s="82">
        <v>107</v>
      </c>
      <c r="H30" s="82">
        <v>591</v>
      </c>
      <c r="I30" s="83">
        <v>183</v>
      </c>
      <c r="J30" s="82">
        <v>12</v>
      </c>
      <c r="K30" s="82">
        <v>8</v>
      </c>
      <c r="L30" s="83">
        <v>0</v>
      </c>
      <c r="M30" s="83">
        <f t="shared" si="1"/>
        <v>2295</v>
      </c>
      <c r="N30" s="84">
        <v>3116</v>
      </c>
      <c r="O30" s="45">
        <f t="shared" si="2"/>
        <v>7151220</v>
      </c>
      <c r="P30" s="85">
        <f t="shared" si="3"/>
        <v>2295</v>
      </c>
      <c r="Q30" s="85">
        <v>525921</v>
      </c>
      <c r="R30" s="46">
        <f t="shared" si="4"/>
        <v>229.2</v>
      </c>
      <c r="S30" s="41">
        <f t="shared" si="5"/>
        <v>19</v>
      </c>
      <c r="T30" s="42">
        <f t="shared" si="6"/>
        <v>1</v>
      </c>
      <c r="U30" s="73" t="s">
        <v>40</v>
      </c>
      <c r="V30" t="str">
        <f t="shared" si="7"/>
        <v>○人数確認OK</v>
      </c>
    </row>
    <row r="31" spans="1:22">
      <c r="A31" s="13" t="s">
        <v>118</v>
      </c>
      <c r="B31" s="80">
        <v>2969</v>
      </c>
      <c r="C31" s="81">
        <v>1504</v>
      </c>
      <c r="D31" s="81">
        <v>68</v>
      </c>
      <c r="E31" s="81">
        <v>5</v>
      </c>
      <c r="F31" s="81">
        <v>20</v>
      </c>
      <c r="G31" s="82">
        <v>88</v>
      </c>
      <c r="H31" s="82">
        <v>800</v>
      </c>
      <c r="I31" s="83">
        <v>463</v>
      </c>
      <c r="J31" s="82">
        <v>14</v>
      </c>
      <c r="K31" s="82">
        <v>7</v>
      </c>
      <c r="L31" s="83">
        <v>0</v>
      </c>
      <c r="M31" s="83">
        <f t="shared" si="1"/>
        <v>1504</v>
      </c>
      <c r="N31" s="84">
        <v>3054</v>
      </c>
      <c r="O31" s="34">
        <f t="shared" si="2"/>
        <v>4593216</v>
      </c>
      <c r="P31" s="86">
        <f t="shared" si="3"/>
        <v>1504</v>
      </c>
      <c r="Q31" s="86">
        <v>355061</v>
      </c>
      <c r="R31" s="36">
        <f t="shared" si="4"/>
        <v>236.1</v>
      </c>
      <c r="S31" s="37">
        <f t="shared" si="5"/>
        <v>19</v>
      </c>
      <c r="T31" s="38">
        <f t="shared" si="6"/>
        <v>8</v>
      </c>
      <c r="U31" s="74" t="s">
        <v>45</v>
      </c>
      <c r="V31" t="str">
        <f t="shared" si="7"/>
        <v>○人数確認OK</v>
      </c>
    </row>
    <row r="32" spans="1:22" ht="14.25" thickBot="1">
      <c r="A32" s="16" t="s">
        <v>119</v>
      </c>
      <c r="B32" s="98">
        <v>3641</v>
      </c>
      <c r="C32" s="99">
        <v>2205</v>
      </c>
      <c r="D32" s="99">
        <v>123</v>
      </c>
      <c r="E32" s="99">
        <v>3</v>
      </c>
      <c r="F32" s="99">
        <v>58</v>
      </c>
      <c r="G32" s="100">
        <v>94</v>
      </c>
      <c r="H32" s="100">
        <v>518</v>
      </c>
      <c r="I32" s="101">
        <v>628</v>
      </c>
      <c r="J32" s="100">
        <v>12</v>
      </c>
      <c r="K32" s="100">
        <v>0</v>
      </c>
      <c r="L32" s="101">
        <v>0</v>
      </c>
      <c r="M32" s="101">
        <f t="shared" si="1"/>
        <v>2205</v>
      </c>
      <c r="N32" s="102">
        <v>3045</v>
      </c>
      <c r="O32" s="47">
        <f t="shared" si="2"/>
        <v>6714225</v>
      </c>
      <c r="P32" s="103">
        <f t="shared" si="3"/>
        <v>2205</v>
      </c>
      <c r="Q32" s="103">
        <v>515472</v>
      </c>
      <c r="R32" s="48">
        <f t="shared" si="4"/>
        <v>233.8</v>
      </c>
      <c r="S32" s="43">
        <f t="shared" si="5"/>
        <v>19</v>
      </c>
      <c r="T32" s="44">
        <f t="shared" si="6"/>
        <v>6</v>
      </c>
      <c r="U32" s="75" t="s">
        <v>10</v>
      </c>
      <c r="V32" t="str">
        <f t="shared" si="7"/>
        <v>○人数確認OK</v>
      </c>
    </row>
    <row r="33" spans="1:20" ht="13.5" customHeight="1">
      <c r="A33" s="64" t="s">
        <v>29</v>
      </c>
      <c r="P33" s="35"/>
      <c r="Q33" s="35"/>
      <c r="R33" s="35"/>
      <c r="S33" s="76"/>
      <c r="T33" s="76"/>
    </row>
    <row r="35" spans="1:20">
      <c r="S35" s="76"/>
    </row>
  </sheetData>
  <mergeCells count="2">
    <mergeCell ref="N1:T1"/>
    <mergeCell ref="S7:T7"/>
  </mergeCells>
  <phoneticPr fontId="7"/>
  <pageMargins left="0.19685039370078741" right="0.19685039370078741" top="0.74803149606299213" bottom="0.74803149606299213" header="0.31496062992125984" footer="0.31496062992125984"/>
  <pageSetup paperSize="8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職種別職員数 </vt:lpstr>
      <vt:lpstr>算出シート </vt:lpstr>
    </vt:vector>
  </TitlesOfParts>
  <Company>東京都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大藤社</cp:lastModifiedBy>
  <cp:lastPrinted>2018-07-20T01:38:22Z</cp:lastPrinted>
  <dcterms:created xsi:type="dcterms:W3CDTF">2003-03-02T23:24:00Z</dcterms:created>
  <dcterms:modified xsi:type="dcterms:W3CDTF">2018-07-20T01:38:30Z</dcterms:modified>
</cp:coreProperties>
</file>