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材料＿01行政\excel01行政\"/>
    </mc:Choice>
  </mc:AlternateContent>
  <bookViews>
    <workbookView xWindow="4440" yWindow="-90" windowWidth="14370" windowHeight="8685" tabRatio="898"/>
  </bookViews>
  <sheets>
    <sheet name="職種別職員数 " sheetId="143" r:id="rId1"/>
    <sheet name="算出シート " sheetId="144" r:id="rId2"/>
  </sheets>
  <definedNames>
    <definedName name="_xlnm.Print_Area" localSheetId="1">#REF!</definedName>
    <definedName name="_xlnm.Print_Area" localSheetId="0">#REF!</definedName>
    <definedName name="_xlnm.Print_Area">#REF!</definedName>
    <definedName name="T_12_職種別職員数及び給与額に関する調_0" localSheetId="1">#REF!</definedName>
    <definedName name="T_12_職種別職員数及び給与額に関する調_0" localSheetId="0">#REF!</definedName>
    <definedName name="T_12_職種別職員数及び給与額に関する調_0">#REF!</definedName>
    <definedName name="T01区役所データ" localSheetId="1">#REF!</definedName>
    <definedName name="T01区役所データ" localSheetId="0">#REF!</definedName>
    <definedName name="T01区役所データ">#REF!</definedName>
    <definedName name="あ">#REF!</definedName>
  </definedNames>
  <calcPr calcId="152511"/>
</workbook>
</file>

<file path=xl/calcChain.xml><?xml version="1.0" encoding="utf-8"?>
<calcChain xmlns="http://schemas.openxmlformats.org/spreadsheetml/2006/main">
  <c r="I4" i="143" l="1"/>
  <c r="B27" i="143" l="1"/>
  <c r="B26" i="143"/>
  <c r="B25" i="143"/>
  <c r="B24" i="143"/>
  <c r="B23" i="143"/>
  <c r="B22" i="143"/>
  <c r="B21" i="143"/>
  <c r="B20" i="143"/>
  <c r="B19" i="143"/>
  <c r="B18" i="143"/>
  <c r="B17" i="143"/>
  <c r="B16" i="143"/>
  <c r="B15" i="143"/>
  <c r="B14" i="143"/>
  <c r="B13" i="143"/>
  <c r="B12" i="143"/>
  <c r="B11" i="143"/>
  <c r="B10" i="143"/>
  <c r="B9" i="143"/>
  <c r="B8" i="143"/>
  <c r="B7" i="143"/>
  <c r="B6" i="143"/>
  <c r="B5" i="143"/>
  <c r="B9" i="144"/>
  <c r="N6" i="143"/>
  <c r="N7" i="143"/>
  <c r="N8" i="143"/>
  <c r="N9" i="143"/>
  <c r="N10" i="143"/>
  <c r="N11" i="143"/>
  <c r="N12" i="143"/>
  <c r="N13" i="143"/>
  <c r="N14" i="143"/>
  <c r="N15" i="143"/>
  <c r="N16" i="143"/>
  <c r="N17" i="143"/>
  <c r="N18" i="143"/>
  <c r="N19" i="143"/>
  <c r="N20" i="143"/>
  <c r="N21" i="143"/>
  <c r="N22" i="143"/>
  <c r="N23" i="143"/>
  <c r="N24" i="143"/>
  <c r="N25" i="143"/>
  <c r="N26" i="143"/>
  <c r="N27" i="143"/>
  <c r="M6" i="143"/>
  <c r="M7" i="143"/>
  <c r="M8" i="143"/>
  <c r="M9" i="143"/>
  <c r="M10" i="143"/>
  <c r="M11" i="143"/>
  <c r="M12" i="143"/>
  <c r="M13" i="143"/>
  <c r="M14" i="143"/>
  <c r="M15" i="143"/>
  <c r="M16" i="143"/>
  <c r="M17" i="143"/>
  <c r="M18" i="143"/>
  <c r="M19" i="143"/>
  <c r="M20" i="143"/>
  <c r="M21" i="143"/>
  <c r="M22" i="143"/>
  <c r="M23" i="143"/>
  <c r="M24" i="143"/>
  <c r="M25" i="143"/>
  <c r="M26" i="143"/>
  <c r="M27" i="143"/>
  <c r="L6" i="143"/>
  <c r="L7" i="143"/>
  <c r="L8" i="143"/>
  <c r="L9" i="143"/>
  <c r="L10" i="143"/>
  <c r="L11" i="143"/>
  <c r="L12" i="143"/>
  <c r="L13" i="143"/>
  <c r="L14" i="143"/>
  <c r="L15" i="143"/>
  <c r="L16" i="143"/>
  <c r="L17" i="143"/>
  <c r="L18" i="143"/>
  <c r="L19" i="143"/>
  <c r="L20" i="143"/>
  <c r="L21" i="143"/>
  <c r="L22" i="143"/>
  <c r="L23" i="143"/>
  <c r="L24" i="143"/>
  <c r="L25" i="143"/>
  <c r="L26" i="143"/>
  <c r="L27" i="143"/>
  <c r="K6" i="143"/>
  <c r="K7" i="143"/>
  <c r="K8" i="143"/>
  <c r="K9" i="143"/>
  <c r="K10" i="143"/>
  <c r="K11" i="143"/>
  <c r="K12" i="143"/>
  <c r="K13" i="143"/>
  <c r="K14" i="143"/>
  <c r="K15" i="143"/>
  <c r="K16" i="143"/>
  <c r="K17" i="143"/>
  <c r="K18" i="143"/>
  <c r="K19" i="143"/>
  <c r="K20" i="143"/>
  <c r="K21" i="143"/>
  <c r="K22" i="143"/>
  <c r="K23" i="143"/>
  <c r="K24" i="143"/>
  <c r="K25" i="143"/>
  <c r="K26" i="143"/>
  <c r="K27" i="143"/>
  <c r="J6" i="143"/>
  <c r="J7" i="143"/>
  <c r="J8" i="143"/>
  <c r="J9" i="143"/>
  <c r="J10" i="143"/>
  <c r="J11" i="143"/>
  <c r="J12" i="143"/>
  <c r="J13" i="143"/>
  <c r="J14" i="143"/>
  <c r="J15" i="143"/>
  <c r="J16" i="143"/>
  <c r="J17" i="143"/>
  <c r="J18" i="143"/>
  <c r="J19" i="143"/>
  <c r="J20" i="143"/>
  <c r="J21" i="143"/>
  <c r="J22" i="143"/>
  <c r="J23" i="143"/>
  <c r="J24" i="143"/>
  <c r="J25" i="143"/>
  <c r="J26" i="143"/>
  <c r="J27" i="143"/>
  <c r="H6" i="143"/>
  <c r="H7" i="143"/>
  <c r="H8" i="143"/>
  <c r="H9" i="143"/>
  <c r="H10" i="143"/>
  <c r="H11" i="143"/>
  <c r="H12" i="143"/>
  <c r="H13" i="143"/>
  <c r="H14" i="143"/>
  <c r="H15" i="143"/>
  <c r="H16" i="143"/>
  <c r="H17" i="143"/>
  <c r="H18" i="143"/>
  <c r="H19" i="143"/>
  <c r="H20" i="143"/>
  <c r="H21" i="143"/>
  <c r="H22" i="143"/>
  <c r="H23" i="143"/>
  <c r="H24" i="143"/>
  <c r="H25" i="143"/>
  <c r="H26" i="143"/>
  <c r="H27" i="143"/>
  <c r="G6" i="143"/>
  <c r="G7" i="143"/>
  <c r="G8" i="143"/>
  <c r="G9" i="143"/>
  <c r="G10" i="143"/>
  <c r="G11" i="143"/>
  <c r="G12" i="143"/>
  <c r="G13" i="143"/>
  <c r="G14" i="143"/>
  <c r="G15" i="143"/>
  <c r="G16" i="143"/>
  <c r="G17" i="143"/>
  <c r="G18" i="143"/>
  <c r="G19" i="143"/>
  <c r="G20" i="143"/>
  <c r="G21" i="143"/>
  <c r="G22" i="143"/>
  <c r="G23" i="143"/>
  <c r="G24" i="143"/>
  <c r="G25" i="143"/>
  <c r="G26" i="143"/>
  <c r="G27" i="143"/>
  <c r="F6" i="143"/>
  <c r="F7" i="143"/>
  <c r="F8" i="143"/>
  <c r="F9" i="143"/>
  <c r="F10" i="143"/>
  <c r="F11" i="143"/>
  <c r="F12" i="143"/>
  <c r="F13" i="143"/>
  <c r="F14" i="143"/>
  <c r="F15" i="143"/>
  <c r="F16" i="143"/>
  <c r="F17" i="143"/>
  <c r="F18" i="143"/>
  <c r="F19" i="143"/>
  <c r="F20" i="143"/>
  <c r="F21" i="143"/>
  <c r="F22" i="143"/>
  <c r="F23" i="143"/>
  <c r="F24" i="143"/>
  <c r="F25" i="143"/>
  <c r="F26" i="143"/>
  <c r="F27" i="143"/>
  <c r="E6" i="143"/>
  <c r="E7" i="143"/>
  <c r="E8" i="143"/>
  <c r="E9" i="143"/>
  <c r="E10" i="143"/>
  <c r="E11" i="143"/>
  <c r="E12" i="143"/>
  <c r="E13" i="143"/>
  <c r="E14" i="143"/>
  <c r="E15" i="143"/>
  <c r="E16" i="143"/>
  <c r="E17" i="143"/>
  <c r="E18" i="143"/>
  <c r="E19" i="143"/>
  <c r="E20" i="143"/>
  <c r="E21" i="143"/>
  <c r="E22" i="143"/>
  <c r="E23" i="143"/>
  <c r="E24" i="143"/>
  <c r="E25" i="143"/>
  <c r="E26" i="143"/>
  <c r="E27" i="143"/>
  <c r="D6" i="143"/>
  <c r="D7" i="143"/>
  <c r="D8" i="143"/>
  <c r="D9" i="143"/>
  <c r="D10" i="143"/>
  <c r="D11" i="143"/>
  <c r="D12" i="143"/>
  <c r="D13" i="143"/>
  <c r="D14" i="143"/>
  <c r="D15" i="143"/>
  <c r="D16" i="143"/>
  <c r="D17" i="143"/>
  <c r="D18" i="143"/>
  <c r="D19" i="143"/>
  <c r="D20" i="143"/>
  <c r="D21" i="143"/>
  <c r="D22" i="143"/>
  <c r="D23" i="143"/>
  <c r="D24" i="143"/>
  <c r="D25" i="143"/>
  <c r="D26" i="143"/>
  <c r="D27" i="143"/>
  <c r="C6" i="143"/>
  <c r="C7" i="143"/>
  <c r="C8" i="143"/>
  <c r="C9" i="143"/>
  <c r="C10" i="143"/>
  <c r="C11" i="143"/>
  <c r="C12" i="143"/>
  <c r="C13" i="143"/>
  <c r="C14" i="143"/>
  <c r="C15" i="143"/>
  <c r="C16" i="143"/>
  <c r="C17" i="143"/>
  <c r="C18" i="143"/>
  <c r="C19" i="143"/>
  <c r="C20" i="143"/>
  <c r="C21" i="143"/>
  <c r="C22" i="143"/>
  <c r="C23" i="143"/>
  <c r="C24" i="143"/>
  <c r="C25" i="143"/>
  <c r="C26" i="143"/>
  <c r="C27" i="143"/>
  <c r="N5" i="143"/>
  <c r="M5" i="143"/>
  <c r="L5" i="143"/>
  <c r="K5" i="143"/>
  <c r="J5" i="143"/>
  <c r="H5" i="143"/>
  <c r="G5" i="143"/>
  <c r="F5" i="143"/>
  <c r="E5" i="143"/>
  <c r="D5" i="143"/>
  <c r="C5" i="143"/>
  <c r="B4" i="143" l="1"/>
  <c r="P32" i="144"/>
  <c r="R32" i="144" s="1"/>
  <c r="T32" i="144" s="1"/>
  <c r="P27" i="143" s="1"/>
  <c r="M32" i="144"/>
  <c r="V32" i="144" s="1"/>
  <c r="P31" i="144"/>
  <c r="R31" i="144" s="1"/>
  <c r="T31" i="144" s="1"/>
  <c r="P26" i="143" s="1"/>
  <c r="M31" i="144"/>
  <c r="P30" i="144"/>
  <c r="R30" i="144" s="1"/>
  <c r="T30" i="144" s="1"/>
  <c r="P25" i="143" s="1"/>
  <c r="M30" i="144"/>
  <c r="P29" i="144"/>
  <c r="R29" i="144" s="1"/>
  <c r="T29" i="144" s="1"/>
  <c r="P24" i="143" s="1"/>
  <c r="M29" i="144"/>
  <c r="R28" i="144"/>
  <c r="T28" i="144" s="1"/>
  <c r="P23" i="143" s="1"/>
  <c r="P28" i="144"/>
  <c r="M28" i="144"/>
  <c r="V28" i="144" s="1"/>
  <c r="P27" i="144"/>
  <c r="R27" i="144" s="1"/>
  <c r="T27" i="144" s="1"/>
  <c r="P22" i="143" s="1"/>
  <c r="M27" i="144"/>
  <c r="P26" i="144"/>
  <c r="R26" i="144" s="1"/>
  <c r="T26" i="144" s="1"/>
  <c r="P21" i="143" s="1"/>
  <c r="M26" i="144"/>
  <c r="V26" i="144" s="1"/>
  <c r="R25" i="144"/>
  <c r="T25" i="144" s="1"/>
  <c r="P20" i="143" s="1"/>
  <c r="P25" i="144"/>
  <c r="M25" i="144"/>
  <c r="V25" i="144" s="1"/>
  <c r="P24" i="144"/>
  <c r="R24" i="144" s="1"/>
  <c r="T24" i="144" s="1"/>
  <c r="P19" i="143" s="1"/>
  <c r="M24" i="144"/>
  <c r="P23" i="144"/>
  <c r="R23" i="144" s="1"/>
  <c r="T23" i="144" s="1"/>
  <c r="P18" i="143" s="1"/>
  <c r="M23" i="144"/>
  <c r="P22" i="144"/>
  <c r="R22" i="144" s="1"/>
  <c r="T22" i="144" s="1"/>
  <c r="P17" i="143" s="1"/>
  <c r="M22" i="144"/>
  <c r="P21" i="144"/>
  <c r="R21" i="144" s="1"/>
  <c r="S21" i="144" s="1"/>
  <c r="O16" i="143" s="1"/>
  <c r="M21" i="144"/>
  <c r="V21" i="144" s="1"/>
  <c r="P20" i="144"/>
  <c r="R20" i="144" s="1"/>
  <c r="T20" i="144" s="1"/>
  <c r="P15" i="143" s="1"/>
  <c r="M20" i="144"/>
  <c r="P19" i="144"/>
  <c r="R19" i="144" s="1"/>
  <c r="T19" i="144" s="1"/>
  <c r="P14" i="143" s="1"/>
  <c r="M19" i="144"/>
  <c r="P18" i="144"/>
  <c r="R18" i="144" s="1"/>
  <c r="T18" i="144" s="1"/>
  <c r="P13" i="143" s="1"/>
  <c r="M18" i="144"/>
  <c r="P17" i="144"/>
  <c r="R17" i="144" s="1"/>
  <c r="T17" i="144" s="1"/>
  <c r="P12" i="143" s="1"/>
  <c r="M17" i="144"/>
  <c r="P16" i="144"/>
  <c r="R16" i="144" s="1"/>
  <c r="T16" i="144" s="1"/>
  <c r="P11" i="143" s="1"/>
  <c r="M16" i="144"/>
  <c r="P15" i="144"/>
  <c r="R15" i="144" s="1"/>
  <c r="T15" i="144" s="1"/>
  <c r="P10" i="143" s="1"/>
  <c r="M15" i="144"/>
  <c r="P14" i="144"/>
  <c r="R14" i="144" s="1"/>
  <c r="S14" i="144" s="1"/>
  <c r="O9" i="143" s="1"/>
  <c r="M14" i="144"/>
  <c r="R13" i="144"/>
  <c r="S13" i="144" s="1"/>
  <c r="O8" i="143" s="1"/>
  <c r="P13" i="144"/>
  <c r="M13" i="144"/>
  <c r="V13" i="144" s="1"/>
  <c r="P12" i="144"/>
  <c r="R12" i="144" s="1"/>
  <c r="S12" i="144" s="1"/>
  <c r="O7" i="143" s="1"/>
  <c r="M12" i="144"/>
  <c r="P11" i="144"/>
  <c r="R11" i="144" s="1"/>
  <c r="S11" i="144" s="1"/>
  <c r="O6" i="143" s="1"/>
  <c r="M11" i="144"/>
  <c r="P10" i="144"/>
  <c r="M10" i="144"/>
  <c r="Q9" i="144"/>
  <c r="L9" i="144"/>
  <c r="K9" i="144"/>
  <c r="J9" i="144"/>
  <c r="I9" i="144"/>
  <c r="H9" i="144"/>
  <c r="G9" i="144"/>
  <c r="F9" i="144"/>
  <c r="E9" i="144"/>
  <c r="D9" i="144"/>
  <c r="C9" i="144"/>
  <c r="K4" i="143"/>
  <c r="J4" i="143"/>
  <c r="F4" i="143"/>
  <c r="E4" i="143"/>
  <c r="V11" i="144" l="1"/>
  <c r="V17" i="144"/>
  <c r="V19" i="144"/>
  <c r="V12" i="144"/>
  <c r="V15" i="144"/>
  <c r="V20" i="144"/>
  <c r="V23" i="144"/>
  <c r="V14" i="144"/>
  <c r="V29" i="144"/>
  <c r="V31" i="144"/>
  <c r="C4" i="143"/>
  <c r="G4" i="143"/>
  <c r="L4" i="143"/>
  <c r="D4" i="143"/>
  <c r="H4" i="143"/>
  <c r="M4" i="143"/>
  <c r="V30" i="144"/>
  <c r="V27" i="144"/>
  <c r="V24" i="144"/>
  <c r="V22" i="144"/>
  <c r="V18" i="144"/>
  <c r="V16" i="144"/>
  <c r="P9" i="144"/>
  <c r="R9" i="144" s="1"/>
  <c r="T9" i="144" s="1"/>
  <c r="P4" i="143" s="1"/>
  <c r="M9" i="144"/>
  <c r="R10" i="144"/>
  <c r="S10" i="144" s="1"/>
  <c r="O5" i="143" s="1"/>
  <c r="V10" i="144"/>
  <c r="S15" i="144"/>
  <c r="O10" i="143" s="1"/>
  <c r="S16" i="144"/>
  <c r="O11" i="143" s="1"/>
  <c r="S17" i="144"/>
  <c r="O12" i="143" s="1"/>
  <c r="S18" i="144"/>
  <c r="O13" i="143" s="1"/>
  <c r="S19" i="144"/>
  <c r="O14" i="143" s="1"/>
  <c r="S20" i="144"/>
  <c r="O15" i="143" s="1"/>
  <c r="S22" i="144"/>
  <c r="O17" i="143" s="1"/>
  <c r="S23" i="144"/>
  <c r="O18" i="143" s="1"/>
  <c r="S24" i="144"/>
  <c r="O19" i="143" s="1"/>
  <c r="S25" i="144"/>
  <c r="O20" i="143" s="1"/>
  <c r="S26" i="144"/>
  <c r="O21" i="143" s="1"/>
  <c r="S27" i="144"/>
  <c r="O22" i="143" s="1"/>
  <c r="S28" i="144"/>
  <c r="O23" i="143" s="1"/>
  <c r="S29" i="144"/>
  <c r="O24" i="143" s="1"/>
  <c r="S30" i="144"/>
  <c r="O25" i="143" s="1"/>
  <c r="S31" i="144"/>
  <c r="O26" i="143" s="1"/>
  <c r="S32" i="144"/>
  <c r="O27" i="143" s="1"/>
  <c r="O10" i="144"/>
  <c r="O11" i="144"/>
  <c r="T11" i="144"/>
  <c r="P6" i="143" s="1"/>
  <c r="O12" i="144"/>
  <c r="T12" i="144"/>
  <c r="P7" i="143" s="1"/>
  <c r="O13" i="144"/>
  <c r="T13" i="144"/>
  <c r="P8" i="143" s="1"/>
  <c r="O14" i="144"/>
  <c r="T14" i="144"/>
  <c r="P9" i="143" s="1"/>
  <c r="O15" i="144"/>
  <c r="O16" i="144"/>
  <c r="O17" i="144"/>
  <c r="O18" i="144"/>
  <c r="O19" i="144"/>
  <c r="O20" i="144"/>
  <c r="O21" i="144"/>
  <c r="T21" i="144"/>
  <c r="P16" i="143" s="1"/>
  <c r="O22" i="144"/>
  <c r="O23" i="144"/>
  <c r="O24" i="144"/>
  <c r="O25" i="144"/>
  <c r="O26" i="144"/>
  <c r="O27" i="144"/>
  <c r="O28" i="144"/>
  <c r="O29" i="144"/>
  <c r="O30" i="144"/>
  <c r="O31" i="144"/>
  <c r="O32" i="144"/>
  <c r="S9" i="144" l="1"/>
  <c r="O4" i="143" s="1"/>
  <c r="T10" i="144"/>
  <c r="P5" i="143" s="1"/>
  <c r="O9" i="144"/>
  <c r="N9" i="144" s="1"/>
  <c r="N4" i="143" s="1"/>
</calcChain>
</file>

<file path=xl/sharedStrings.xml><?xml version="1.0" encoding="utf-8"?>
<sst xmlns="http://schemas.openxmlformats.org/spreadsheetml/2006/main" count="223" uniqueCount="122">
  <si>
    <t>豊島区</t>
    <rPh sb="0" eb="2">
      <t>トシマ</t>
    </rPh>
    <phoneticPr fontId="7"/>
  </si>
  <si>
    <t>板橋区</t>
    <rPh sb="0" eb="2">
      <t>イタバシ</t>
    </rPh>
    <phoneticPr fontId="7"/>
  </si>
  <si>
    <t>区計</t>
    <rPh sb="0" eb="1">
      <t>ク</t>
    </rPh>
    <rPh sb="1" eb="2">
      <t>ケイ</t>
    </rPh>
    <phoneticPr fontId="7"/>
  </si>
  <si>
    <t>千</t>
    <rPh sb="0" eb="1">
      <t>セン</t>
    </rPh>
    <phoneticPr fontId="7"/>
  </si>
  <si>
    <t>中</t>
    <rPh sb="0" eb="1">
      <t>ナカ</t>
    </rPh>
    <phoneticPr fontId="7"/>
  </si>
  <si>
    <t>港</t>
    <rPh sb="0" eb="1">
      <t>ミナト</t>
    </rPh>
    <phoneticPr fontId="7"/>
  </si>
  <si>
    <t>新</t>
    <rPh sb="0" eb="1">
      <t>シン</t>
    </rPh>
    <phoneticPr fontId="7"/>
  </si>
  <si>
    <t>文</t>
    <rPh sb="0" eb="1">
      <t>ブン</t>
    </rPh>
    <phoneticPr fontId="7"/>
  </si>
  <si>
    <t>台</t>
    <rPh sb="0" eb="1">
      <t>ダイ</t>
    </rPh>
    <phoneticPr fontId="7"/>
  </si>
  <si>
    <t>墨</t>
    <rPh sb="0" eb="1">
      <t>スミ</t>
    </rPh>
    <phoneticPr fontId="7"/>
  </si>
  <si>
    <t>江</t>
    <rPh sb="0" eb="1">
      <t>エ</t>
    </rPh>
    <phoneticPr fontId="7"/>
  </si>
  <si>
    <t>品</t>
    <rPh sb="0" eb="1">
      <t>ヒン</t>
    </rPh>
    <phoneticPr fontId="7"/>
  </si>
  <si>
    <t>(2)職種別職員数</t>
    <rPh sb="3" eb="5">
      <t>ショクシュ</t>
    </rPh>
    <rPh sb="5" eb="6">
      <t>ベツ</t>
    </rPh>
    <rPh sb="6" eb="9">
      <t>ショクインスウ</t>
    </rPh>
    <phoneticPr fontId="7"/>
  </si>
  <si>
    <t>区市町村名</t>
    <rPh sb="0" eb="4">
      <t>クシチョウソン</t>
    </rPh>
    <rPh sb="4" eb="5">
      <t>メイ</t>
    </rPh>
    <phoneticPr fontId="7"/>
  </si>
  <si>
    <t>一般行政職</t>
    <rPh sb="0" eb="2">
      <t>イッパン</t>
    </rPh>
    <rPh sb="2" eb="5">
      <t>ギョウセイショク</t>
    </rPh>
    <phoneticPr fontId="7"/>
  </si>
  <si>
    <t>税務職</t>
    <rPh sb="0" eb="3">
      <t>ゼイムショク</t>
    </rPh>
    <phoneticPr fontId="7"/>
  </si>
  <si>
    <t>医師
歯科医師職</t>
    <rPh sb="0" eb="2">
      <t>イシ</t>
    </rPh>
    <rPh sb="3" eb="8">
      <t>シカイシショク</t>
    </rPh>
    <phoneticPr fontId="7"/>
  </si>
  <si>
    <t>看護
保健職</t>
    <rPh sb="0" eb="2">
      <t>カンゴ</t>
    </rPh>
    <rPh sb="3" eb="6">
      <t>ホケンショク</t>
    </rPh>
    <phoneticPr fontId="7"/>
  </si>
  <si>
    <t>福祉職</t>
    <rPh sb="0" eb="2">
      <t>フクシ</t>
    </rPh>
    <rPh sb="2" eb="3">
      <t>ショク</t>
    </rPh>
    <phoneticPr fontId="7"/>
  </si>
  <si>
    <t>技能労務職</t>
    <rPh sb="0" eb="2">
      <t>ギノウ</t>
    </rPh>
    <rPh sb="2" eb="4">
      <t>ロウム</t>
    </rPh>
    <rPh sb="4" eb="5">
      <t>ショク</t>
    </rPh>
    <phoneticPr fontId="7"/>
  </si>
  <si>
    <t>教育職</t>
    <rPh sb="0" eb="2">
      <t>キョウイク</t>
    </rPh>
    <rPh sb="2" eb="3">
      <t>ショク</t>
    </rPh>
    <phoneticPr fontId="7"/>
  </si>
  <si>
    <t>その他
教育職</t>
    <rPh sb="2" eb="3">
      <t>タ</t>
    </rPh>
    <rPh sb="4" eb="6">
      <t>キョウイク</t>
    </rPh>
    <rPh sb="6" eb="7">
      <t>ショク</t>
    </rPh>
    <phoneticPr fontId="7"/>
  </si>
  <si>
    <t>臨時職員</t>
    <rPh sb="0" eb="2">
      <t>リンジ</t>
    </rPh>
    <rPh sb="2" eb="4">
      <t>ショクイン</t>
    </rPh>
    <phoneticPr fontId="7"/>
  </si>
  <si>
    <t>一般行政職
平均給料月額</t>
    <rPh sb="0" eb="2">
      <t>イッパン</t>
    </rPh>
    <rPh sb="2" eb="5">
      <t>ギョウセイショク</t>
    </rPh>
    <rPh sb="6" eb="8">
      <t>ヘイキン</t>
    </rPh>
    <rPh sb="8" eb="10">
      <t>キュウリョウ</t>
    </rPh>
    <rPh sb="10" eb="12">
      <t>ゲツガク</t>
    </rPh>
    <phoneticPr fontId="7"/>
  </si>
  <si>
    <t>一般行政職
平均経験年数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ネンスウ</t>
    </rPh>
    <phoneticPr fontId="7"/>
  </si>
  <si>
    <t>百円</t>
    <rPh sb="0" eb="2">
      <t>ヒャクエン</t>
    </rPh>
    <phoneticPr fontId="7"/>
  </si>
  <si>
    <t>年</t>
    <rPh sb="0" eb="1">
      <t>トシ</t>
    </rPh>
    <phoneticPr fontId="7"/>
  </si>
  <si>
    <t>月</t>
    <rPh sb="0" eb="1">
      <t>ゲツ</t>
    </rPh>
    <phoneticPr fontId="7"/>
  </si>
  <si>
    <r>
      <t xml:space="preserve">薬剤師
医療技術職
</t>
    </r>
    <r>
      <rPr>
        <sz val="7"/>
        <rFont val="ＭＳ Ｐ明朝"/>
        <family val="1"/>
        <charset val="128"/>
      </rPr>
      <t>(栄養士を含む)</t>
    </r>
    <rPh sb="0" eb="3">
      <t>ヤクザイシ</t>
    </rPh>
    <rPh sb="4" eb="6">
      <t>イリョウ</t>
    </rPh>
    <rPh sb="6" eb="9">
      <t>ギジュツショク</t>
    </rPh>
    <rPh sb="11" eb="14">
      <t>エイヨウシ</t>
    </rPh>
    <rPh sb="15" eb="16">
      <t>フク</t>
    </rPh>
    <phoneticPr fontId="7"/>
  </si>
  <si>
    <t>資料：「地方公務員給与実態調査」</t>
    <rPh sb="0" eb="2">
      <t>シリョウ</t>
    </rPh>
    <rPh sb="4" eb="6">
      <t>チホウ</t>
    </rPh>
    <rPh sb="6" eb="9">
      <t>コウムイン</t>
    </rPh>
    <rPh sb="9" eb="11">
      <t>キュウヨ</t>
    </rPh>
    <rPh sb="11" eb="13">
      <t>ジッタイ</t>
    </rPh>
    <rPh sb="13" eb="15">
      <t>チョウサ</t>
    </rPh>
    <phoneticPr fontId="7"/>
  </si>
  <si>
    <t>目</t>
    <rPh sb="0" eb="1">
      <t>メ</t>
    </rPh>
    <phoneticPr fontId="7"/>
  </si>
  <si>
    <t>大</t>
    <rPh sb="0" eb="1">
      <t>ダイ</t>
    </rPh>
    <phoneticPr fontId="7"/>
  </si>
  <si>
    <t>世</t>
    <rPh sb="0" eb="1">
      <t>ヨ</t>
    </rPh>
    <phoneticPr fontId="7"/>
  </si>
  <si>
    <t>渋</t>
    <rPh sb="0" eb="1">
      <t>シブ</t>
    </rPh>
    <phoneticPr fontId="7"/>
  </si>
  <si>
    <t>杉</t>
    <rPh sb="0" eb="1">
      <t>スギ</t>
    </rPh>
    <phoneticPr fontId="7"/>
  </si>
  <si>
    <t>豊</t>
    <rPh sb="0" eb="1">
      <t>トヨ</t>
    </rPh>
    <phoneticPr fontId="7"/>
  </si>
  <si>
    <t>北</t>
    <rPh sb="0" eb="1">
      <t>キタ</t>
    </rPh>
    <phoneticPr fontId="7"/>
  </si>
  <si>
    <t>荒</t>
    <rPh sb="0" eb="1">
      <t>アラ</t>
    </rPh>
    <phoneticPr fontId="7"/>
  </si>
  <si>
    <t>板</t>
    <rPh sb="0" eb="1">
      <t>イタ</t>
    </rPh>
    <phoneticPr fontId="7"/>
  </si>
  <si>
    <t>練</t>
    <rPh sb="0" eb="1">
      <t>ネ</t>
    </rPh>
    <phoneticPr fontId="7"/>
  </si>
  <si>
    <t>足</t>
    <rPh sb="0" eb="1">
      <t>アシ</t>
    </rPh>
    <phoneticPr fontId="7"/>
  </si>
  <si>
    <t>千代田区</t>
    <rPh sb="0" eb="3">
      <t>チヨダ</t>
    </rPh>
    <phoneticPr fontId="7"/>
  </si>
  <si>
    <t>合計</t>
    <rPh sb="0" eb="2">
      <t>ゴウケイ</t>
    </rPh>
    <phoneticPr fontId="7"/>
  </si>
  <si>
    <t>区分</t>
    <rPh sb="0" eb="2">
      <t>クブン</t>
    </rPh>
    <phoneticPr fontId="7"/>
  </si>
  <si>
    <t>人</t>
    <rPh sb="0" eb="1">
      <t>ニン</t>
    </rPh>
    <phoneticPr fontId="7"/>
  </si>
  <si>
    <t>葛</t>
    <rPh sb="0" eb="1">
      <t>クズ</t>
    </rPh>
    <phoneticPr fontId="7"/>
  </si>
  <si>
    <t>中央区</t>
    <phoneticPr fontId="7"/>
  </si>
  <si>
    <t>新宿区</t>
    <phoneticPr fontId="7"/>
  </si>
  <si>
    <t>文京区</t>
    <phoneticPr fontId="7"/>
  </si>
  <si>
    <t>台東区</t>
    <phoneticPr fontId="7"/>
  </si>
  <si>
    <t>江東区</t>
    <phoneticPr fontId="7"/>
  </si>
  <si>
    <t>品川区</t>
    <phoneticPr fontId="7"/>
  </si>
  <si>
    <t>目黒区</t>
    <phoneticPr fontId="7"/>
  </si>
  <si>
    <t>大田区</t>
    <phoneticPr fontId="7"/>
  </si>
  <si>
    <t>世田谷区</t>
    <phoneticPr fontId="7"/>
  </si>
  <si>
    <t>渋谷区</t>
    <phoneticPr fontId="7"/>
  </si>
  <si>
    <t>中野区</t>
    <phoneticPr fontId="7"/>
  </si>
  <si>
    <t>表</t>
    <rPh sb="0" eb="1">
      <t>ヒョウ</t>
    </rPh>
    <phoneticPr fontId="7"/>
  </si>
  <si>
    <t>行</t>
    <rPh sb="0" eb="1">
      <t>ギョウ</t>
    </rPh>
    <phoneticPr fontId="7"/>
  </si>
  <si>
    <t>列</t>
    <rPh sb="0" eb="1">
      <t>レツ</t>
    </rPh>
    <phoneticPr fontId="7"/>
  </si>
  <si>
    <t>一般行政職
支給人数</t>
    <rPh sb="0" eb="2">
      <t>イッパン</t>
    </rPh>
    <rPh sb="2" eb="5">
      <t>ギョウセイショク</t>
    </rPh>
    <rPh sb="6" eb="8">
      <t>シキュウ</t>
    </rPh>
    <rPh sb="8" eb="10">
      <t>ニンズウ</t>
    </rPh>
    <phoneticPr fontId="7"/>
  </si>
  <si>
    <t>一般行政職
支給総額
（自動）</t>
    <rPh sb="0" eb="2">
      <t>イッパン</t>
    </rPh>
    <rPh sb="2" eb="5">
      <t>ギョウセイショク</t>
    </rPh>
    <rPh sb="6" eb="8">
      <t>シキュウ</t>
    </rPh>
    <rPh sb="8" eb="10">
      <t>ソウガク</t>
    </rPh>
    <rPh sb="12" eb="14">
      <t>ジドウ</t>
    </rPh>
    <phoneticPr fontId="7"/>
  </si>
  <si>
    <t>月</t>
    <rPh sb="0" eb="1">
      <t>ツキ</t>
    </rPh>
    <phoneticPr fontId="7"/>
  </si>
  <si>
    <t>一般行政職
経験月数</t>
    <rPh sb="0" eb="2">
      <t>イッパン</t>
    </rPh>
    <rPh sb="2" eb="5">
      <t>ギョウセイショク</t>
    </rPh>
    <rPh sb="6" eb="8">
      <t>ケイケン</t>
    </rPh>
    <rPh sb="8" eb="10">
      <t>ツキスウ</t>
    </rPh>
    <phoneticPr fontId="7"/>
  </si>
  <si>
    <t>一般行政職
平均経験月数
（自動）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ツキスウ</t>
    </rPh>
    <rPh sb="14" eb="16">
      <t>ジドウ</t>
    </rPh>
    <phoneticPr fontId="7"/>
  </si>
  <si>
    <t>一般行政職
平均経験年数
（自動）</t>
    <rPh sb="0" eb="2">
      <t>イッパン</t>
    </rPh>
    <rPh sb="2" eb="5">
      <t>ギョウセイショク</t>
    </rPh>
    <rPh sb="6" eb="8">
      <t>ヘイキン</t>
    </rPh>
    <rPh sb="8" eb="10">
      <t>ケイケン</t>
    </rPh>
    <rPh sb="10" eb="12">
      <t>ネンスウ</t>
    </rPh>
    <phoneticPr fontId="7"/>
  </si>
  <si>
    <t>8頁</t>
    <rPh sb="1" eb="2">
      <t>ページ</t>
    </rPh>
    <phoneticPr fontId="7"/>
  </si>
  <si>
    <t>13頁</t>
    <rPh sb="2" eb="3">
      <t>ページ</t>
    </rPh>
    <phoneticPr fontId="7"/>
  </si>
  <si>
    <t>4頁</t>
    <rPh sb="1" eb="2">
      <t>ページ</t>
    </rPh>
    <phoneticPr fontId="7"/>
  </si>
  <si>
    <t>給与実態調査</t>
    <rPh sb="0" eb="2">
      <t>キュウヨ</t>
    </rPh>
    <rPh sb="2" eb="4">
      <t>ジッタイ</t>
    </rPh>
    <rPh sb="4" eb="6">
      <t>チョウサ</t>
    </rPh>
    <phoneticPr fontId="7"/>
  </si>
  <si>
    <t>（H28.4.1現在）</t>
    <rPh sb="8" eb="10">
      <t>ゲンザイ</t>
    </rPh>
    <phoneticPr fontId="7"/>
  </si>
  <si>
    <t>企業職</t>
    <rPh sb="0" eb="2">
      <t>キギョウ</t>
    </rPh>
    <rPh sb="2" eb="3">
      <t>ショク</t>
    </rPh>
    <phoneticPr fontId="7"/>
  </si>
  <si>
    <t>中央区</t>
    <phoneticPr fontId="7"/>
  </si>
  <si>
    <t>港区</t>
    <phoneticPr fontId="7"/>
  </si>
  <si>
    <t>新宿区</t>
    <phoneticPr fontId="7"/>
  </si>
  <si>
    <t>文京区</t>
    <phoneticPr fontId="7"/>
  </si>
  <si>
    <t>台東区</t>
    <phoneticPr fontId="7"/>
  </si>
  <si>
    <t>墨田区</t>
    <phoneticPr fontId="7"/>
  </si>
  <si>
    <t>江東区</t>
    <phoneticPr fontId="7"/>
  </si>
  <si>
    <t>品川区</t>
    <phoneticPr fontId="7"/>
  </si>
  <si>
    <t>目黒区</t>
    <phoneticPr fontId="7"/>
  </si>
  <si>
    <t>大田区</t>
    <phoneticPr fontId="7"/>
  </si>
  <si>
    <t>世田谷区</t>
    <phoneticPr fontId="7"/>
  </si>
  <si>
    <t>渋谷区</t>
    <phoneticPr fontId="7"/>
  </si>
  <si>
    <t>中野区</t>
    <phoneticPr fontId="7"/>
  </si>
  <si>
    <t>杉並区</t>
    <phoneticPr fontId="7"/>
  </si>
  <si>
    <t>北区</t>
    <phoneticPr fontId="7"/>
  </si>
  <si>
    <t>荒川区</t>
    <phoneticPr fontId="7"/>
  </si>
  <si>
    <t>練馬区</t>
    <phoneticPr fontId="7"/>
  </si>
  <si>
    <t>足立区</t>
    <phoneticPr fontId="7"/>
  </si>
  <si>
    <t>葛飾区</t>
    <phoneticPr fontId="7"/>
  </si>
  <si>
    <t>江戸川区</t>
    <phoneticPr fontId="7"/>
  </si>
  <si>
    <t>05</t>
    <phoneticPr fontId="7"/>
  </si>
  <si>
    <t>12</t>
    <phoneticPr fontId="7"/>
  </si>
  <si>
    <t>14</t>
    <phoneticPr fontId="7"/>
  </si>
  <si>
    <t>010</t>
    <phoneticPr fontId="7"/>
  </si>
  <si>
    <t>020</t>
    <phoneticPr fontId="7"/>
  </si>
  <si>
    <t>030</t>
    <phoneticPr fontId="7"/>
  </si>
  <si>
    <t>070</t>
    <phoneticPr fontId="7"/>
  </si>
  <si>
    <t>080</t>
    <phoneticPr fontId="7"/>
  </si>
  <si>
    <t>090</t>
    <phoneticPr fontId="7"/>
  </si>
  <si>
    <t>100</t>
    <phoneticPr fontId="7"/>
  </si>
  <si>
    <t>140</t>
    <phoneticPr fontId="7"/>
  </si>
  <si>
    <t>260
270</t>
    <phoneticPr fontId="7"/>
  </si>
  <si>
    <t>290</t>
    <phoneticPr fontId="7"/>
  </si>
  <si>
    <t>310</t>
    <phoneticPr fontId="7"/>
  </si>
  <si>
    <t>050</t>
    <phoneticPr fontId="7"/>
  </si>
  <si>
    <t>011</t>
    <phoneticPr fontId="7"/>
  </si>
  <si>
    <t>1</t>
    <phoneticPr fontId="7"/>
  </si>
  <si>
    <t>2</t>
    <phoneticPr fontId="7"/>
  </si>
  <si>
    <t>27</t>
    <phoneticPr fontId="7"/>
  </si>
  <si>
    <t>チェック</t>
    <phoneticPr fontId="7"/>
  </si>
  <si>
    <t>港区</t>
    <phoneticPr fontId="7"/>
  </si>
  <si>
    <t>墨田区</t>
    <phoneticPr fontId="7"/>
  </si>
  <si>
    <t>杉並区</t>
    <phoneticPr fontId="7"/>
  </si>
  <si>
    <t>北区</t>
    <phoneticPr fontId="7"/>
  </si>
  <si>
    <t>荒川区</t>
    <phoneticPr fontId="7"/>
  </si>
  <si>
    <t>練馬区</t>
    <phoneticPr fontId="7"/>
  </si>
  <si>
    <t>足立区</t>
    <phoneticPr fontId="7"/>
  </si>
  <si>
    <t>葛飾区</t>
    <phoneticPr fontId="7"/>
  </si>
  <si>
    <t>江戸川区</t>
    <phoneticPr fontId="7"/>
  </si>
  <si>
    <r>
      <t>（H</t>
    </r>
    <r>
      <rPr>
        <sz val="10"/>
        <color rgb="FFFF0000"/>
        <rFont val="ＭＳ Ｐ明朝"/>
        <family val="1"/>
        <charset val="128"/>
      </rPr>
      <t>30</t>
    </r>
    <r>
      <rPr>
        <sz val="10"/>
        <color theme="1"/>
        <rFont val="ＭＳ Ｐ明朝"/>
        <family val="1"/>
        <charset val="128"/>
      </rPr>
      <t>.4.1現在）</t>
    </r>
    <rPh sb="8" eb="10">
      <t>ゲンザイ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</si>
</sst>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;\-#,##0;&quot;-&quot;"/>
    <numFmt numFmtId="177" formatCode="#,##0_ ;[Red]\-#,##0\ "/>
    <numFmt numFmtId="178" formatCode="0_ "/>
    <numFmt numFmtId="179" formatCode="#,###;\-#,###;&quot;-&quot;"/>
    <numFmt numFmtId="180" formatCode="#,##0_ "/>
    <numFmt numFmtId="181" formatCode="#,##0_);[Red]\(#,##0\)"/>
    <numFmt numFmtId="182" formatCode="#,###.0;\-#,###.0;&quot;-&quot;"/>
    <numFmt numFmtId="183" formatCode="#,##0.0_ 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ＭＳ 明朝"/>
      <family val="1"/>
      <charset val="128"/>
    </font>
    <font>
      <b/>
      <sz val="11"/>
      <name val="明朝"/>
      <family val="1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10"/>
      <name val="FO明朝体"/>
      <family val="1"/>
      <charset val="128"/>
    </font>
    <font>
      <sz val="7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1">
    <xf numFmtId="0" fontId="0" fillId="0" borderId="0"/>
    <xf numFmtId="176" fontId="2" fillId="0" borderId="0" applyFill="0" applyBorder="0" applyAlignment="0"/>
    <xf numFmtId="0" fontId="3" fillId="0" borderId="1" applyNumberFormat="0" applyAlignment="0" applyProtection="0">
      <alignment horizontal="left" vertical="center"/>
    </xf>
    <xf numFmtId="0" fontId="3" fillId="0" borderId="2">
      <alignment horizontal="left" vertical="center"/>
    </xf>
    <xf numFmtId="0" fontId="4" fillId="0" borderId="0"/>
    <xf numFmtId="0" fontId="6" fillId="0" borderId="0" applyNumberFormat="0" applyFill="0" applyBorder="0" applyAlignment="0" applyProtection="0"/>
    <xf numFmtId="38" fontId="1" fillId="0" borderId="0" applyFont="0" applyFill="0" applyBorder="0" applyAlignment="0" applyProtection="0"/>
    <xf numFmtId="0" fontId="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01">
    <xf numFmtId="0" fontId="0" fillId="0" borderId="0" xfId="0"/>
    <xf numFmtId="38" fontId="10" fillId="0" borderId="0" xfId="6" applyFont="1" applyFill="1" applyAlignment="1">
      <alignment horizontal="left" vertical="center"/>
    </xf>
    <xf numFmtId="38" fontId="10" fillId="0" borderId="0" xfId="6" applyFont="1" applyFill="1" applyAlignment="1">
      <alignment vertical="center"/>
    </xf>
    <xf numFmtId="38" fontId="10" fillId="0" borderId="3" xfId="6" applyFont="1" applyFill="1" applyBorder="1" applyAlignment="1">
      <alignment horizontal="distributed" vertical="center"/>
    </xf>
    <xf numFmtId="38" fontId="10" fillId="0" borderId="4" xfId="6" applyFont="1" applyFill="1" applyBorder="1" applyAlignment="1">
      <alignment horizontal="distributed" vertical="center"/>
    </xf>
    <xf numFmtId="38" fontId="11" fillId="0" borderId="4" xfId="6" applyFont="1" applyFill="1" applyBorder="1" applyAlignment="1">
      <alignment horizontal="distributed" vertical="center" wrapText="1"/>
    </xf>
    <xf numFmtId="38" fontId="10" fillId="0" borderId="4" xfId="6" applyFont="1" applyFill="1" applyBorder="1" applyAlignment="1">
      <alignment horizontal="distributed" vertical="center" wrapText="1"/>
    </xf>
    <xf numFmtId="38" fontId="10" fillId="0" borderId="5" xfId="6" applyFont="1" applyFill="1" applyBorder="1" applyAlignment="1">
      <alignment horizontal="distributed" vertical="center" textRotation="255" wrapText="1"/>
    </xf>
    <xf numFmtId="38" fontId="10" fillId="0" borderId="6" xfId="6" applyFont="1" applyFill="1" applyBorder="1" applyAlignment="1">
      <alignment horizontal="right" vertical="center"/>
    </xf>
    <xf numFmtId="179" fontId="14" fillId="0" borderId="0" xfId="6" applyNumberFormat="1" applyFont="1" applyFill="1" applyBorder="1" applyAlignment="1">
      <alignment horizontal="right" wrapText="1"/>
    </xf>
    <xf numFmtId="38" fontId="10" fillId="0" borderId="7" xfId="6" applyFont="1" applyFill="1" applyBorder="1" applyAlignment="1">
      <alignment horizontal="distributed" vertical="center"/>
    </xf>
    <xf numFmtId="38" fontId="10" fillId="0" borderId="8" xfId="6" applyFont="1" applyFill="1" applyBorder="1" applyAlignment="1">
      <alignment horizontal="right" vertical="center"/>
    </xf>
    <xf numFmtId="38" fontId="10" fillId="0" borderId="9" xfId="6" applyFont="1" applyFill="1" applyBorder="1" applyAlignment="1">
      <alignment horizontal="right" vertical="center"/>
    </xf>
    <xf numFmtId="0" fontId="12" fillId="0" borderId="13" xfId="0" applyFont="1" applyFill="1" applyBorder="1" applyAlignment="1">
      <alignment horizontal="distributed" vertical="center" indent="1"/>
    </xf>
    <xf numFmtId="0" fontId="12" fillId="0" borderId="11" xfId="0" applyFont="1" applyFill="1" applyBorder="1" applyAlignment="1">
      <alignment horizontal="distributed" vertical="center" indent="1"/>
    </xf>
    <xf numFmtId="0" fontId="12" fillId="0" borderId="14" xfId="0" applyFont="1" applyFill="1" applyBorder="1" applyAlignment="1">
      <alignment horizontal="distributed" vertical="center" indent="1"/>
    </xf>
    <xf numFmtId="0" fontId="12" fillId="0" borderId="15" xfId="0" applyFont="1" applyFill="1" applyBorder="1" applyAlignment="1">
      <alignment horizontal="distributed" vertical="center" indent="1"/>
    </xf>
    <xf numFmtId="177" fontId="8" fillId="0" borderId="19" xfId="6" applyNumberFormat="1" applyFont="1" applyFill="1" applyBorder="1" applyAlignment="1">
      <alignment vertical="center"/>
    </xf>
    <xf numFmtId="177" fontId="10" fillId="0" borderId="19" xfId="6" applyNumberFormat="1" applyFont="1" applyFill="1" applyBorder="1" applyAlignment="1">
      <alignment vertical="center"/>
    </xf>
    <xf numFmtId="177" fontId="10" fillId="0" borderId="20" xfId="6" applyNumberFormat="1" applyFont="1" applyFill="1" applyBorder="1" applyAlignment="1">
      <alignment vertical="center"/>
    </xf>
    <xf numFmtId="180" fontId="10" fillId="0" borderId="20" xfId="0" quotePrefix="1" applyNumberFormat="1" applyFont="1" applyFill="1" applyBorder="1" applyAlignment="1">
      <alignment vertical="center"/>
    </xf>
    <xf numFmtId="181" fontId="10" fillId="0" borderId="20" xfId="0" quotePrefix="1" applyNumberFormat="1" applyFont="1" applyFill="1" applyBorder="1" applyAlignment="1">
      <alignment vertical="center"/>
    </xf>
    <xf numFmtId="181" fontId="10" fillId="0" borderId="20" xfId="6" applyNumberFormat="1" applyFont="1" applyFill="1" applyBorder="1" applyAlignment="1">
      <alignment vertical="center"/>
    </xf>
    <xf numFmtId="179" fontId="10" fillId="0" borderId="20" xfId="6" applyNumberFormat="1" applyFont="1" applyFill="1" applyBorder="1" applyAlignment="1">
      <alignment horizontal="right" wrapText="1"/>
    </xf>
    <xf numFmtId="178" fontId="10" fillId="0" borderId="21" xfId="6" applyNumberFormat="1" applyFont="1" applyFill="1" applyBorder="1" applyAlignment="1">
      <alignment horizontal="right" vertical="center"/>
    </xf>
    <xf numFmtId="177" fontId="10" fillId="0" borderId="22" xfId="6" applyNumberFormat="1" applyFont="1" applyFill="1" applyBorder="1" applyAlignment="1">
      <alignment vertical="center"/>
    </xf>
    <xf numFmtId="178" fontId="10" fillId="0" borderId="23" xfId="6" applyNumberFormat="1" applyFont="1" applyFill="1" applyBorder="1" applyAlignment="1">
      <alignment horizontal="right" vertical="center"/>
    </xf>
    <xf numFmtId="177" fontId="10" fillId="0" borderId="24" xfId="6" applyNumberFormat="1" applyFont="1" applyFill="1" applyBorder="1" applyAlignment="1">
      <alignment vertical="center"/>
    </xf>
    <xf numFmtId="180" fontId="10" fillId="0" borderId="25" xfId="0" quotePrefix="1" applyNumberFormat="1" applyFont="1" applyFill="1" applyBorder="1" applyAlignment="1">
      <alignment vertical="center"/>
    </xf>
    <xf numFmtId="181" fontId="10" fillId="0" borderId="25" xfId="0" quotePrefix="1" applyNumberFormat="1" applyFont="1" applyFill="1" applyBorder="1" applyAlignment="1">
      <alignment vertical="center"/>
    </xf>
    <xf numFmtId="181" fontId="10" fillId="0" borderId="25" xfId="6" applyNumberFormat="1" applyFont="1" applyFill="1" applyBorder="1" applyAlignment="1">
      <alignment vertical="center"/>
    </xf>
    <xf numFmtId="179" fontId="10" fillId="0" borderId="25" xfId="6" applyNumberFormat="1" applyFont="1" applyFill="1" applyBorder="1" applyAlignment="1">
      <alignment horizontal="right" wrapText="1"/>
    </xf>
    <xf numFmtId="180" fontId="10" fillId="0" borderId="19" xfId="0" quotePrefix="1" applyNumberFormat="1" applyFont="1" applyFill="1" applyBorder="1" applyAlignment="1">
      <alignment vertical="center"/>
    </xf>
    <xf numFmtId="181" fontId="10" fillId="0" borderId="19" xfId="0" quotePrefix="1" applyNumberFormat="1" applyFont="1" applyFill="1" applyBorder="1" applyAlignment="1">
      <alignment vertical="center"/>
    </xf>
    <xf numFmtId="181" fontId="10" fillId="0" borderId="19" xfId="6" applyNumberFormat="1" applyFont="1" applyFill="1" applyBorder="1" applyAlignment="1">
      <alignment vertical="center"/>
    </xf>
    <xf numFmtId="179" fontId="10" fillId="0" borderId="19" xfId="6" applyNumberFormat="1" applyFont="1" applyFill="1" applyBorder="1" applyAlignment="1">
      <alignment horizontal="right" wrapText="1"/>
    </xf>
    <xf numFmtId="177" fontId="10" fillId="0" borderId="25" xfId="6" applyNumberFormat="1" applyFont="1" applyFill="1" applyBorder="1" applyAlignment="1">
      <alignment vertical="center"/>
    </xf>
    <xf numFmtId="177" fontId="10" fillId="0" borderId="28" xfId="6" applyNumberFormat="1" applyFont="1" applyFill="1" applyBorder="1" applyAlignment="1">
      <alignment vertical="center"/>
    </xf>
    <xf numFmtId="180" fontId="10" fillId="0" borderId="28" xfId="0" quotePrefix="1" applyNumberFormat="1" applyFont="1" applyFill="1" applyBorder="1" applyAlignment="1">
      <alignment vertical="center"/>
    </xf>
    <xf numFmtId="181" fontId="10" fillId="0" borderId="28" xfId="0" quotePrefix="1" applyNumberFormat="1" applyFont="1" applyFill="1" applyBorder="1" applyAlignment="1">
      <alignment vertical="center"/>
    </xf>
    <xf numFmtId="181" fontId="10" fillId="0" borderId="28" xfId="6" applyNumberFormat="1" applyFont="1" applyFill="1" applyBorder="1" applyAlignment="1">
      <alignment vertical="center"/>
    </xf>
    <xf numFmtId="179" fontId="10" fillId="0" borderId="28" xfId="6" applyNumberFormat="1" applyFont="1" applyFill="1" applyBorder="1" applyAlignment="1">
      <alignment horizontal="right" wrapText="1"/>
    </xf>
    <xf numFmtId="178" fontId="10" fillId="0" borderId="29" xfId="6" applyNumberFormat="1" applyFont="1" applyFill="1" applyBorder="1" applyAlignment="1">
      <alignment horizontal="right" vertical="center"/>
    </xf>
    <xf numFmtId="177" fontId="10" fillId="0" borderId="30" xfId="6" applyNumberFormat="1" applyFont="1" applyFill="1" applyBorder="1" applyAlignment="1">
      <alignment vertical="center"/>
    </xf>
    <xf numFmtId="182" fontId="14" fillId="0" borderId="0" xfId="6" applyNumberFormat="1" applyFont="1" applyFill="1" applyBorder="1" applyAlignment="1">
      <alignment horizontal="right" wrapText="1"/>
    </xf>
    <xf numFmtId="49" fontId="10" fillId="0" borderId="0" xfId="6" applyNumberFormat="1" applyFont="1" applyFill="1" applyAlignment="1">
      <alignment vertical="center"/>
    </xf>
    <xf numFmtId="49" fontId="10" fillId="0" borderId="0" xfId="6" applyNumberFormat="1" applyFont="1" applyFill="1" applyBorder="1" applyAlignment="1">
      <alignment horizontal="right"/>
    </xf>
    <xf numFmtId="49" fontId="10" fillId="0" borderId="0" xfId="6" applyNumberFormat="1" applyFont="1" applyFill="1" applyAlignment="1">
      <alignment vertical="center" wrapText="1"/>
    </xf>
    <xf numFmtId="179" fontId="10" fillId="0" borderId="21" xfId="6" applyNumberFormat="1" applyFont="1" applyFill="1" applyBorder="1" applyAlignment="1">
      <alignment horizontal="right" wrapText="1"/>
    </xf>
    <xf numFmtId="179" fontId="10" fillId="0" borderId="29" xfId="6" applyNumberFormat="1" applyFont="1" applyFill="1" applyBorder="1" applyAlignment="1">
      <alignment horizontal="right" wrapText="1"/>
    </xf>
    <xf numFmtId="179" fontId="10" fillId="2" borderId="21" xfId="6" applyNumberFormat="1" applyFont="1" applyFill="1" applyBorder="1" applyAlignment="1">
      <alignment horizontal="right" wrapText="1"/>
    </xf>
    <xf numFmtId="179" fontId="10" fillId="0" borderId="0" xfId="6" applyNumberFormat="1" applyFont="1" applyFill="1" applyBorder="1" applyAlignment="1">
      <alignment horizontal="right" wrapText="1"/>
    </xf>
    <xf numFmtId="182" fontId="10" fillId="2" borderId="21" xfId="6" applyNumberFormat="1" applyFont="1" applyFill="1" applyBorder="1" applyAlignment="1">
      <alignment horizontal="right" wrapText="1"/>
    </xf>
    <xf numFmtId="178" fontId="10" fillId="2" borderId="21" xfId="6" applyNumberFormat="1" applyFont="1" applyFill="1" applyBorder="1" applyAlignment="1">
      <alignment horizontal="right" vertical="center"/>
    </xf>
    <xf numFmtId="177" fontId="10" fillId="2" borderId="22" xfId="6" applyNumberFormat="1" applyFont="1" applyFill="1" applyBorder="1" applyAlignment="1">
      <alignment vertical="center"/>
    </xf>
    <xf numFmtId="178" fontId="10" fillId="2" borderId="23" xfId="6" applyNumberFormat="1" applyFont="1" applyFill="1" applyBorder="1" applyAlignment="1">
      <alignment horizontal="right" vertical="center"/>
    </xf>
    <xf numFmtId="177" fontId="10" fillId="2" borderId="24" xfId="6" applyNumberFormat="1" applyFont="1" applyFill="1" applyBorder="1" applyAlignment="1">
      <alignment vertical="center"/>
    </xf>
    <xf numFmtId="178" fontId="10" fillId="2" borderId="26" xfId="6" applyNumberFormat="1" applyFont="1" applyFill="1" applyBorder="1" applyAlignment="1">
      <alignment horizontal="right" vertical="center"/>
    </xf>
    <xf numFmtId="177" fontId="10" fillId="2" borderId="27" xfId="6" applyNumberFormat="1" applyFont="1" applyFill="1" applyBorder="1" applyAlignment="1">
      <alignment vertical="center"/>
    </xf>
    <xf numFmtId="178" fontId="10" fillId="2" borderId="29" xfId="6" applyNumberFormat="1" applyFont="1" applyFill="1" applyBorder="1" applyAlignment="1">
      <alignment horizontal="right" vertical="center"/>
    </xf>
    <xf numFmtId="177" fontId="10" fillId="2" borderId="30" xfId="6" applyNumberFormat="1" applyFont="1" applyFill="1" applyBorder="1" applyAlignment="1">
      <alignment vertical="center"/>
    </xf>
    <xf numFmtId="179" fontId="10" fillId="2" borderId="26" xfId="6" applyNumberFormat="1" applyFont="1" applyFill="1" applyBorder="1" applyAlignment="1">
      <alignment horizontal="right" wrapText="1"/>
    </xf>
    <xf numFmtId="179" fontId="10" fillId="0" borderId="26" xfId="6" applyNumberFormat="1" applyFont="1" applyFill="1" applyBorder="1" applyAlignment="1">
      <alignment horizontal="right" wrapText="1"/>
    </xf>
    <xf numFmtId="182" fontId="10" fillId="2" borderId="26" xfId="6" applyNumberFormat="1" applyFont="1" applyFill="1" applyBorder="1" applyAlignment="1">
      <alignment horizontal="right" wrapText="1"/>
    </xf>
    <xf numFmtId="179" fontId="10" fillId="2" borderId="29" xfId="6" applyNumberFormat="1" applyFont="1" applyFill="1" applyBorder="1" applyAlignment="1">
      <alignment horizontal="right" wrapText="1"/>
    </xf>
    <xf numFmtId="182" fontId="10" fillId="2" borderId="29" xfId="6" applyNumberFormat="1" applyFont="1" applyFill="1" applyBorder="1" applyAlignment="1">
      <alignment horizontal="right" wrapText="1"/>
    </xf>
    <xf numFmtId="179" fontId="10" fillId="2" borderId="23" xfId="6" applyNumberFormat="1" applyFont="1" applyFill="1" applyBorder="1" applyAlignment="1">
      <alignment horizontal="right" wrapText="1"/>
    </xf>
    <xf numFmtId="179" fontId="10" fillId="0" borderId="23" xfId="6" applyNumberFormat="1" applyFont="1" applyFill="1" applyBorder="1" applyAlignment="1">
      <alignment horizontal="right" wrapText="1"/>
    </xf>
    <xf numFmtId="182" fontId="10" fillId="2" borderId="23" xfId="6" applyNumberFormat="1" applyFont="1" applyFill="1" applyBorder="1" applyAlignment="1">
      <alignment horizontal="right" wrapText="1"/>
    </xf>
    <xf numFmtId="177" fontId="8" fillId="3" borderId="19" xfId="6" applyNumberFormat="1" applyFont="1" applyFill="1" applyBorder="1" applyAlignment="1">
      <alignment vertical="center"/>
    </xf>
    <xf numFmtId="177" fontId="10" fillId="3" borderId="23" xfId="6" applyNumberFormat="1" applyFont="1" applyFill="1" applyBorder="1" applyAlignment="1">
      <alignment vertical="center"/>
    </xf>
    <xf numFmtId="182" fontId="10" fillId="3" borderId="23" xfId="6" applyNumberFormat="1" applyFont="1" applyFill="1" applyBorder="1" applyAlignment="1">
      <alignment horizontal="right" wrapText="1"/>
    </xf>
    <xf numFmtId="38" fontId="9" fillId="0" borderId="21" xfId="6" applyFont="1" applyFill="1" applyBorder="1" applyAlignment="1">
      <alignment horizontal="distributed" vertical="center" wrapText="1"/>
    </xf>
    <xf numFmtId="177" fontId="10" fillId="4" borderId="19" xfId="6" applyNumberFormat="1" applyFont="1" applyFill="1" applyBorder="1" applyAlignment="1">
      <alignment vertical="center"/>
    </xf>
    <xf numFmtId="178" fontId="10" fillId="4" borderId="23" xfId="6" applyNumberFormat="1" applyFont="1" applyFill="1" applyBorder="1" applyAlignment="1">
      <alignment horizontal="right" vertical="center"/>
    </xf>
    <xf numFmtId="177" fontId="10" fillId="4" borderId="24" xfId="6" applyNumberFormat="1" applyFont="1" applyFill="1" applyBorder="1" applyAlignment="1">
      <alignment vertical="center"/>
    </xf>
    <xf numFmtId="177" fontId="8" fillId="4" borderId="19" xfId="6" applyNumberFormat="1" applyFont="1" applyFill="1" applyBorder="1" applyAlignment="1">
      <alignment vertical="center"/>
    </xf>
    <xf numFmtId="177" fontId="8" fillId="0" borderId="23" xfId="6" applyNumberFormat="1" applyFont="1" applyFill="1" applyBorder="1" applyAlignment="1">
      <alignment vertical="center"/>
    </xf>
    <xf numFmtId="177" fontId="8" fillId="0" borderId="24" xfId="6" applyNumberFormat="1" applyFont="1" applyFill="1" applyBorder="1" applyAlignment="1">
      <alignment vertical="center"/>
    </xf>
    <xf numFmtId="38" fontId="10" fillId="0" borderId="0" xfId="6" applyFont="1" applyFill="1" applyBorder="1" applyAlignment="1">
      <alignment horizontal="right"/>
    </xf>
    <xf numFmtId="38" fontId="9" fillId="0" borderId="4" xfId="6" applyFont="1" applyFill="1" applyBorder="1" applyAlignment="1">
      <alignment horizontal="distributed" vertical="center" wrapText="1"/>
    </xf>
    <xf numFmtId="0" fontId="10" fillId="0" borderId="0" xfId="8" applyFont="1" applyFill="1" applyAlignment="1">
      <alignment vertical="center"/>
    </xf>
    <xf numFmtId="0" fontId="10" fillId="0" borderId="0" xfId="9" applyFont="1" applyFill="1" applyAlignment="1">
      <alignment vertical="center"/>
    </xf>
    <xf numFmtId="0" fontId="10" fillId="0" borderId="10" xfId="8" applyFont="1" applyFill="1" applyBorder="1" applyAlignment="1">
      <alignment vertical="center"/>
    </xf>
    <xf numFmtId="0" fontId="8" fillId="0" borderId="11" xfId="9" applyFont="1" applyFill="1" applyBorder="1" applyAlignment="1">
      <alignment horizontal="distributed" vertical="center" indent="1"/>
    </xf>
    <xf numFmtId="177" fontId="8" fillId="0" borderId="19" xfId="6" applyNumberFormat="1" applyFont="1" applyFill="1" applyBorder="1" applyAlignment="1">
      <alignment horizontal="right" vertical="center"/>
    </xf>
    <xf numFmtId="0" fontId="8" fillId="0" borderId="12" xfId="8" applyFont="1" applyFill="1" applyBorder="1" applyAlignment="1">
      <alignment vertical="center"/>
    </xf>
    <xf numFmtId="0" fontId="10" fillId="0" borderId="0" xfId="9" applyFont="1" applyFill="1" applyBorder="1" applyAlignment="1">
      <alignment vertical="center"/>
    </xf>
    <xf numFmtId="0" fontId="10" fillId="0" borderId="16" xfId="10" applyFont="1" applyFill="1" applyBorder="1" applyAlignment="1">
      <alignment horizontal="center" vertical="center"/>
    </xf>
    <xf numFmtId="183" fontId="10" fillId="0" borderId="0" xfId="9" applyNumberFormat="1" applyFont="1" applyFill="1" applyAlignment="1">
      <alignment vertical="center"/>
    </xf>
    <xf numFmtId="0" fontId="10" fillId="0" borderId="12" xfId="10" applyFont="1" applyFill="1" applyBorder="1" applyAlignment="1">
      <alignment horizontal="center" vertical="center"/>
    </xf>
    <xf numFmtId="0" fontId="10" fillId="0" borderId="17" xfId="10" applyFont="1" applyFill="1" applyBorder="1" applyAlignment="1">
      <alignment horizontal="center" vertical="center"/>
    </xf>
    <xf numFmtId="0" fontId="12" fillId="0" borderId="16" xfId="10" applyFont="1" applyFill="1" applyBorder="1" applyAlignment="1">
      <alignment horizontal="center" vertical="center"/>
    </xf>
    <xf numFmtId="0" fontId="10" fillId="0" borderId="18" xfId="10" applyFont="1" applyFill="1" applyBorder="1" applyAlignment="1">
      <alignment horizontal="center" vertical="center"/>
    </xf>
    <xf numFmtId="177" fontId="10" fillId="0" borderId="0" xfId="8" applyNumberFormat="1" applyFont="1" applyFill="1" applyAlignment="1">
      <alignment vertical="center"/>
    </xf>
    <xf numFmtId="49" fontId="10" fillId="0" borderId="0" xfId="9" applyNumberFormat="1" applyFont="1" applyFill="1" applyAlignment="1">
      <alignment vertical="center"/>
    </xf>
    <xf numFmtId="38" fontId="9" fillId="0" borderId="4" xfId="6" applyFont="1" applyFill="1" applyBorder="1" applyAlignment="1">
      <alignment horizontal="distributed" vertical="center" wrapText="1"/>
    </xf>
    <xf numFmtId="38" fontId="10" fillId="0" borderId="4" xfId="6" applyFont="1" applyFill="1" applyBorder="1" applyAlignment="1">
      <alignment horizontal="center" vertical="center"/>
    </xf>
    <xf numFmtId="38" fontId="15" fillId="0" borderId="31" xfId="6" applyFont="1" applyFill="1" applyBorder="1" applyAlignment="1">
      <alignment horizontal="right"/>
    </xf>
    <xf numFmtId="38" fontId="9" fillId="0" borderId="4" xfId="6" applyFont="1" applyFill="1" applyBorder="1" applyAlignment="1">
      <alignment horizontal="distributed" vertical="center" wrapText="1"/>
    </xf>
    <xf numFmtId="38" fontId="10" fillId="0" borderId="31" xfId="6" applyFont="1" applyFill="1" applyBorder="1" applyAlignment="1">
      <alignment horizontal="right"/>
    </xf>
  </cellXfs>
  <cellStyles count="11">
    <cellStyle name="Calc Currency (0)" xfId="1"/>
    <cellStyle name="Header1" xfId="2"/>
    <cellStyle name="Header2" xfId="3"/>
    <cellStyle name="Normal_#18-Internet" xfId="4"/>
    <cellStyle name="_x001d_%・&amp;-_x0008_ｨ_x0011_・_x0007__x0001__x0001_" xfId="5"/>
    <cellStyle name="桁区切り" xfId="6" builtinId="6"/>
    <cellStyle name="標準" xfId="0" builtinId="0"/>
    <cellStyle name="標準_区市町村年報２（１）議会_区市町村年報2003（原稿）職種別職員数_区市町村年報2003（区原稿）吉田修正．05.21 2" xfId="10"/>
    <cellStyle name="標準_職員数 2" xfId="9"/>
    <cellStyle name="標準_職員数_区市町村年報2003（区原稿）吉田修正．05.21 2" xfId="8"/>
    <cellStyle name="未定義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247650</xdr:colOff>
      <xdr:row>5</xdr:row>
      <xdr:rowOff>76200</xdr:rowOff>
    </xdr:from>
    <xdr:to>
      <xdr:col>11</xdr:col>
      <xdr:colOff>723900</xdr:colOff>
      <xdr:row>5</xdr:row>
      <xdr:rowOff>76200</xdr:rowOff>
    </xdr:to>
    <xdr:cxnSp macro="">
      <xdr:nvCxnSpPr>
        <xdr:cNvPr id="2" name="直線矢印コネクタ 1"/>
        <xdr:cNvCxnSpPr/>
      </xdr:nvCxnSpPr>
      <xdr:spPr>
        <a:xfrm>
          <a:off x="1247775" y="1076325"/>
          <a:ext cx="78105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238125</xdr:colOff>
      <xdr:row>5</xdr:row>
      <xdr:rowOff>85725</xdr:rowOff>
    </xdr:from>
    <xdr:to>
      <xdr:col>14</xdr:col>
      <xdr:colOff>857250</xdr:colOff>
      <xdr:row>5</xdr:row>
      <xdr:rowOff>85725</xdr:rowOff>
    </xdr:to>
    <xdr:cxnSp macro="">
      <xdr:nvCxnSpPr>
        <xdr:cNvPr id="3" name="直線矢印コネクタ 2"/>
        <xdr:cNvCxnSpPr/>
      </xdr:nvCxnSpPr>
      <xdr:spPr>
        <a:xfrm>
          <a:off x="9305925" y="1085850"/>
          <a:ext cx="2219325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314325</xdr:colOff>
      <xdr:row>5</xdr:row>
      <xdr:rowOff>85725</xdr:rowOff>
    </xdr:from>
    <xdr:to>
      <xdr:col>19</xdr:col>
      <xdr:colOff>457200</xdr:colOff>
      <xdr:row>5</xdr:row>
      <xdr:rowOff>85725</xdr:rowOff>
    </xdr:to>
    <xdr:cxnSp macro="">
      <xdr:nvCxnSpPr>
        <xdr:cNvPr id="4" name="直線矢印コネクタ 3"/>
        <xdr:cNvCxnSpPr/>
      </xdr:nvCxnSpPr>
      <xdr:spPr>
        <a:xfrm>
          <a:off x="11849100" y="1085850"/>
          <a:ext cx="32004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752475</xdr:colOff>
      <xdr:row>1</xdr:row>
      <xdr:rowOff>104775</xdr:rowOff>
    </xdr:from>
    <xdr:to>
      <xdr:col>20</xdr:col>
      <xdr:colOff>0</xdr:colOff>
      <xdr:row>1</xdr:row>
      <xdr:rowOff>104775</xdr:rowOff>
    </xdr:to>
    <xdr:cxnSp macro="">
      <xdr:nvCxnSpPr>
        <xdr:cNvPr id="5" name="直線矢印コネクタ 4"/>
        <xdr:cNvCxnSpPr/>
      </xdr:nvCxnSpPr>
      <xdr:spPr>
        <a:xfrm>
          <a:off x="752475" y="285750"/>
          <a:ext cx="14325600" cy="0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V30"/>
  <sheetViews>
    <sheetView tabSelected="1" view="pageBreakPreview" zoomScale="115" zoomScaleNormal="145" zoomScaleSheetLayoutView="115" workbookViewId="0">
      <pane xSplit="1" ySplit="4" topLeftCell="B5" activePane="bottomRight" state="frozen"/>
      <selection sqref="A1:IV65536"/>
      <selection pane="topRight" sqref="A1:IV65536"/>
      <selection pane="bottomLeft" sqref="A1:IV65536"/>
      <selection pane="bottomRight" activeCell="E1" sqref="E1"/>
    </sheetView>
  </sheetViews>
  <sheetFormatPr defaultRowHeight="12"/>
  <cols>
    <col min="1" max="1" width="13.125" style="82" customWidth="1"/>
    <col min="2" max="7" width="9.625" style="82" customWidth="1"/>
    <col min="8" max="13" width="9.625" style="81" customWidth="1"/>
    <col min="14" max="14" width="11.375" style="81" customWidth="1"/>
    <col min="15" max="15" width="7.75" style="81" customWidth="1"/>
    <col min="16" max="16" width="6.375" style="81" customWidth="1"/>
    <col min="17" max="17" width="3.125" style="81" bestFit="1" customWidth="1"/>
    <col min="18" max="18" width="9" style="81"/>
    <col min="19" max="19" width="9.25" style="82" bestFit="1" customWidth="1"/>
    <col min="20" max="21" width="9" style="82"/>
    <col min="22" max="22" width="8.375" style="82" customWidth="1"/>
    <col min="23" max="16384" width="9" style="82"/>
  </cols>
  <sheetData>
    <row r="1" spans="1:22" ht="24.2" customHeight="1" thickBot="1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98" t="s">
        <v>121</v>
      </c>
      <c r="O1" s="98"/>
      <c r="P1" s="98"/>
    </row>
    <row r="2" spans="1:22" ht="45.75" customHeight="1">
      <c r="A2" s="3" t="s">
        <v>13</v>
      </c>
      <c r="B2" s="4" t="s">
        <v>42</v>
      </c>
      <c r="C2" s="96" t="s">
        <v>14</v>
      </c>
      <c r="D2" s="4" t="s">
        <v>15</v>
      </c>
      <c r="E2" s="96" t="s">
        <v>16</v>
      </c>
      <c r="F2" s="5" t="s">
        <v>28</v>
      </c>
      <c r="G2" s="6" t="s">
        <v>17</v>
      </c>
      <c r="H2" s="4" t="s">
        <v>18</v>
      </c>
      <c r="I2" s="4" t="s">
        <v>71</v>
      </c>
      <c r="J2" s="97" t="s">
        <v>19</v>
      </c>
      <c r="K2" s="6" t="s">
        <v>20</v>
      </c>
      <c r="L2" s="6" t="s">
        <v>21</v>
      </c>
      <c r="M2" s="4" t="s">
        <v>22</v>
      </c>
      <c r="N2" s="96" t="s">
        <v>23</v>
      </c>
      <c r="O2" s="99" t="s">
        <v>24</v>
      </c>
      <c r="P2" s="99"/>
      <c r="Q2" s="7" t="s">
        <v>43</v>
      </c>
    </row>
    <row r="3" spans="1:22" ht="15" customHeight="1">
      <c r="A3" s="10"/>
      <c r="B3" s="11" t="s">
        <v>44</v>
      </c>
      <c r="C3" s="11" t="s">
        <v>44</v>
      </c>
      <c r="D3" s="11" t="s">
        <v>44</v>
      </c>
      <c r="E3" s="11" t="s">
        <v>44</v>
      </c>
      <c r="F3" s="11" t="s">
        <v>44</v>
      </c>
      <c r="G3" s="11" t="s">
        <v>44</v>
      </c>
      <c r="H3" s="11" t="s">
        <v>44</v>
      </c>
      <c r="I3" s="11" t="s">
        <v>44</v>
      </c>
      <c r="J3" s="11" t="s">
        <v>44</v>
      </c>
      <c r="K3" s="11" t="s">
        <v>44</v>
      </c>
      <c r="L3" s="11" t="s">
        <v>44</v>
      </c>
      <c r="M3" s="11" t="s">
        <v>44</v>
      </c>
      <c r="N3" s="11" t="s">
        <v>25</v>
      </c>
      <c r="O3" s="12" t="s">
        <v>26</v>
      </c>
      <c r="P3" s="8" t="s">
        <v>27</v>
      </c>
      <c r="Q3" s="83"/>
    </row>
    <row r="4" spans="1:22" ht="24.2" customHeight="1">
      <c r="A4" s="84" t="s">
        <v>2</v>
      </c>
      <c r="B4" s="17">
        <f>SUM(B5:B27)</f>
        <v>60601</v>
      </c>
      <c r="C4" s="17">
        <f>SUM(C5:C27)</f>
        <v>33958</v>
      </c>
      <c r="D4" s="17">
        <f t="shared" ref="D4:M4" si="0">SUM(D5:D27)</f>
        <v>1963</v>
      </c>
      <c r="E4" s="17">
        <f t="shared" si="0"/>
        <v>85</v>
      </c>
      <c r="F4" s="17">
        <f t="shared" si="0"/>
        <v>673</v>
      </c>
      <c r="G4" s="17">
        <f t="shared" si="0"/>
        <v>1708</v>
      </c>
      <c r="H4" s="17">
        <f t="shared" si="0"/>
        <v>13816</v>
      </c>
      <c r="I4" s="17">
        <f>SUM(I5:I27)</f>
        <v>1</v>
      </c>
      <c r="J4" s="17">
        <f t="shared" si="0"/>
        <v>7302</v>
      </c>
      <c r="K4" s="17">
        <f t="shared" si="0"/>
        <v>1041</v>
      </c>
      <c r="L4" s="17">
        <f t="shared" si="0"/>
        <v>54</v>
      </c>
      <c r="M4" s="17">
        <f t="shared" si="0"/>
        <v>0</v>
      </c>
      <c r="N4" s="85">
        <f>'算出シート '!N9</f>
        <v>3121</v>
      </c>
      <c r="O4" s="77">
        <f>'算出シート '!S9</f>
        <v>19</v>
      </c>
      <c r="P4" s="78">
        <f>'算出シート '!T9</f>
        <v>7</v>
      </c>
      <c r="Q4" s="86"/>
      <c r="S4" s="87"/>
      <c r="T4" s="87"/>
    </row>
    <row r="5" spans="1:22" ht="18.75" customHeight="1">
      <c r="A5" s="13" t="s">
        <v>41</v>
      </c>
      <c r="B5" s="19">
        <f>'算出シート '!B10</f>
        <v>1081</v>
      </c>
      <c r="C5" s="19">
        <f>'算出シート '!C10</f>
        <v>700</v>
      </c>
      <c r="D5" s="19">
        <f>'算出シート '!D10</f>
        <v>34</v>
      </c>
      <c r="E5" s="19">
        <f>'算出シート '!E10</f>
        <v>2</v>
      </c>
      <c r="F5" s="19">
        <f>'算出シート '!F10</f>
        <v>12</v>
      </c>
      <c r="G5" s="19">
        <f>'算出シート '!G10</f>
        <v>23</v>
      </c>
      <c r="H5" s="19">
        <f>'算出シート '!H10</f>
        <v>126</v>
      </c>
      <c r="I5" s="19">
        <v>0</v>
      </c>
      <c r="J5" s="19">
        <f>'算出シート '!I10</f>
        <v>91</v>
      </c>
      <c r="K5" s="19">
        <f>'算出シート '!J10</f>
        <v>93</v>
      </c>
      <c r="L5" s="19">
        <f>'算出シート '!K10</f>
        <v>0</v>
      </c>
      <c r="M5" s="19">
        <f>'算出シート '!L10</f>
        <v>0</v>
      </c>
      <c r="N5" s="19">
        <f>'算出シート '!N10</f>
        <v>3108</v>
      </c>
      <c r="O5" s="24">
        <f>'算出シート '!S10</f>
        <v>20</v>
      </c>
      <c r="P5" s="25">
        <f>'算出シート '!T10</f>
        <v>1</v>
      </c>
      <c r="Q5" s="88" t="s">
        <v>3</v>
      </c>
      <c r="S5" s="9"/>
      <c r="T5" s="44"/>
      <c r="V5" s="89"/>
    </row>
    <row r="6" spans="1:22" ht="18.75" customHeight="1">
      <c r="A6" s="13" t="s">
        <v>72</v>
      </c>
      <c r="B6" s="19">
        <f>'算出シート '!B11</f>
        <v>1459</v>
      </c>
      <c r="C6" s="19">
        <f>'算出シート '!C11</f>
        <v>785</v>
      </c>
      <c r="D6" s="19">
        <f>'算出シート '!D11</f>
        <v>48</v>
      </c>
      <c r="E6" s="19">
        <f>'算出シート '!E11</f>
        <v>4</v>
      </c>
      <c r="F6" s="19">
        <f>'算出シート '!F11</f>
        <v>27</v>
      </c>
      <c r="G6" s="19">
        <f>'算出シート '!G11</f>
        <v>35</v>
      </c>
      <c r="H6" s="19">
        <f>'算出シート '!H11</f>
        <v>265</v>
      </c>
      <c r="I6" s="21">
        <v>0</v>
      </c>
      <c r="J6" s="19">
        <f>'算出シート '!I11</f>
        <v>202</v>
      </c>
      <c r="K6" s="19">
        <f>'算出シート '!J11</f>
        <v>92</v>
      </c>
      <c r="L6" s="19">
        <f>'算出シート '!K11</f>
        <v>1</v>
      </c>
      <c r="M6" s="19">
        <f>'算出シート '!L11</f>
        <v>0</v>
      </c>
      <c r="N6" s="19">
        <f>'算出シート '!N11</f>
        <v>3041</v>
      </c>
      <c r="O6" s="24">
        <f>'算出シート '!S11</f>
        <v>18</v>
      </c>
      <c r="P6" s="25">
        <f>'算出シート '!T11</f>
        <v>5</v>
      </c>
      <c r="Q6" s="88" t="s">
        <v>4</v>
      </c>
      <c r="S6" s="9"/>
      <c r="T6" s="9"/>
    </row>
    <row r="7" spans="1:22" ht="18.75" customHeight="1">
      <c r="A7" s="13" t="s">
        <v>73</v>
      </c>
      <c r="B7" s="19">
        <f>'算出シート '!B12</f>
        <v>2113</v>
      </c>
      <c r="C7" s="19">
        <f>'算出シート '!C12</f>
        <v>1277</v>
      </c>
      <c r="D7" s="19">
        <f>'算出シート '!D12</f>
        <v>67</v>
      </c>
      <c r="E7" s="19">
        <f>'算出シート '!E12</f>
        <v>3</v>
      </c>
      <c r="F7" s="19">
        <f>'算出シート '!F12</f>
        <v>11</v>
      </c>
      <c r="G7" s="19">
        <f>'算出シート '!G12</f>
        <v>48</v>
      </c>
      <c r="H7" s="19">
        <f>'算出シート '!H12</f>
        <v>389</v>
      </c>
      <c r="I7" s="21">
        <v>0</v>
      </c>
      <c r="J7" s="19">
        <f>'算出シート '!I12</f>
        <v>229</v>
      </c>
      <c r="K7" s="19">
        <f>'算出シート '!J12</f>
        <v>83</v>
      </c>
      <c r="L7" s="19">
        <f>'算出シート '!K12</f>
        <v>6</v>
      </c>
      <c r="M7" s="19">
        <f>'算出シート '!L12</f>
        <v>0</v>
      </c>
      <c r="N7" s="19">
        <f>'算出シート '!N12</f>
        <v>3091</v>
      </c>
      <c r="O7" s="24">
        <f>'算出シート '!S12</f>
        <v>19</v>
      </c>
      <c r="P7" s="25">
        <f>'算出シート '!T12</f>
        <v>8</v>
      </c>
      <c r="Q7" s="88" t="s">
        <v>5</v>
      </c>
      <c r="S7" s="9"/>
      <c r="T7" s="9"/>
    </row>
    <row r="8" spans="1:22" ht="18.75" customHeight="1">
      <c r="A8" s="13" t="s">
        <v>74</v>
      </c>
      <c r="B8" s="19">
        <f>'算出シート '!B13</f>
        <v>2696</v>
      </c>
      <c r="C8" s="19">
        <f>'算出シート '!C13</f>
        <v>1465</v>
      </c>
      <c r="D8" s="19">
        <f>'算出シート '!D13</f>
        <v>95</v>
      </c>
      <c r="E8" s="19">
        <f>'算出シート '!E13</f>
        <v>6</v>
      </c>
      <c r="F8" s="19">
        <f>'算出シート '!F13</f>
        <v>17</v>
      </c>
      <c r="G8" s="19">
        <f>'算出シート '!G13</f>
        <v>90</v>
      </c>
      <c r="H8" s="19">
        <f>'算出シート '!H13</f>
        <v>647</v>
      </c>
      <c r="I8" s="21">
        <v>1</v>
      </c>
      <c r="J8" s="19">
        <f>'算出シート '!I13</f>
        <v>312</v>
      </c>
      <c r="K8" s="19">
        <f>'算出シート '!J13</f>
        <v>60</v>
      </c>
      <c r="L8" s="19">
        <f>'算出シート '!K13</f>
        <v>3</v>
      </c>
      <c r="M8" s="19">
        <f>'算出シート '!L13</f>
        <v>0</v>
      </c>
      <c r="N8" s="19">
        <f>'算出シート '!N13</f>
        <v>3068</v>
      </c>
      <c r="O8" s="24">
        <f>'算出シート '!S13</f>
        <v>18</v>
      </c>
      <c r="P8" s="25">
        <f>'算出シート '!T13</f>
        <v>7</v>
      </c>
      <c r="Q8" s="88" t="s">
        <v>6</v>
      </c>
      <c r="S8" s="9"/>
      <c r="T8" s="9"/>
    </row>
    <row r="9" spans="1:22" ht="18.75" customHeight="1">
      <c r="A9" s="14" t="s">
        <v>75</v>
      </c>
      <c r="B9" s="18">
        <f>'算出シート '!B14</f>
        <v>1798</v>
      </c>
      <c r="C9" s="18">
        <f>'算出シート '!C14</f>
        <v>942</v>
      </c>
      <c r="D9" s="18">
        <f>'算出シート '!D14</f>
        <v>63</v>
      </c>
      <c r="E9" s="18">
        <f>'算出シート '!E14</f>
        <v>2</v>
      </c>
      <c r="F9" s="18">
        <f>'算出シート '!F14</f>
        <v>37</v>
      </c>
      <c r="G9" s="18">
        <f>'算出シート '!G14</f>
        <v>49</v>
      </c>
      <c r="H9" s="18">
        <f>'算出シート '!H14</f>
        <v>423</v>
      </c>
      <c r="I9" s="33">
        <v>0</v>
      </c>
      <c r="J9" s="18">
        <f>'算出シート '!I14</f>
        <v>214</v>
      </c>
      <c r="K9" s="18">
        <f>'算出シート '!J14</f>
        <v>68</v>
      </c>
      <c r="L9" s="18">
        <f>'算出シート '!K14</f>
        <v>0</v>
      </c>
      <c r="M9" s="18">
        <f>'算出シート '!L14</f>
        <v>0</v>
      </c>
      <c r="N9" s="18">
        <f>'算出シート '!N14</f>
        <v>3079</v>
      </c>
      <c r="O9" s="26">
        <f>'算出シート '!S14</f>
        <v>18</v>
      </c>
      <c r="P9" s="27">
        <f>'算出シート '!T14</f>
        <v>9</v>
      </c>
      <c r="Q9" s="90" t="s">
        <v>7</v>
      </c>
      <c r="S9" s="9"/>
      <c r="T9" s="9"/>
    </row>
    <row r="10" spans="1:22" ht="18.75" customHeight="1">
      <c r="A10" s="13" t="s">
        <v>76</v>
      </c>
      <c r="B10" s="19">
        <f>'算出シート '!B15</f>
        <v>1707</v>
      </c>
      <c r="C10" s="19">
        <f>'算出シート '!C15</f>
        <v>1215</v>
      </c>
      <c r="D10" s="19">
        <f>'算出シート '!D15</f>
        <v>44</v>
      </c>
      <c r="E10" s="19">
        <f>'算出シート '!E15</f>
        <v>3</v>
      </c>
      <c r="F10" s="19">
        <f>'算出シート '!F15</f>
        <v>11</v>
      </c>
      <c r="G10" s="19">
        <f>'算出シート '!G15</f>
        <v>49</v>
      </c>
      <c r="H10" s="19">
        <f>'算出シート '!H15</f>
        <v>207</v>
      </c>
      <c r="I10" s="21">
        <v>0</v>
      </c>
      <c r="J10" s="19">
        <f>'算出シート '!I15</f>
        <v>117</v>
      </c>
      <c r="K10" s="19">
        <f>'算出シート '!J15</f>
        <v>61</v>
      </c>
      <c r="L10" s="19">
        <f>'算出シート '!K15</f>
        <v>0</v>
      </c>
      <c r="M10" s="19">
        <f>'算出シート '!L15</f>
        <v>0</v>
      </c>
      <c r="N10" s="19">
        <f>'算出シート '!N15</f>
        <v>3000</v>
      </c>
      <c r="O10" s="24">
        <f>'算出シート '!S15</f>
        <v>16</v>
      </c>
      <c r="P10" s="25">
        <f>'算出シート '!T15</f>
        <v>12</v>
      </c>
      <c r="Q10" s="88" t="s">
        <v>8</v>
      </c>
      <c r="S10" s="9"/>
      <c r="T10" s="9"/>
    </row>
    <row r="11" spans="1:22" ht="18.75" customHeight="1">
      <c r="A11" s="13" t="s">
        <v>77</v>
      </c>
      <c r="B11" s="19">
        <f>'算出シート '!B16</f>
        <v>1885</v>
      </c>
      <c r="C11" s="19">
        <f>'算出シート '!C16</f>
        <v>1155</v>
      </c>
      <c r="D11" s="19">
        <f>'算出シート '!D16</f>
        <v>72</v>
      </c>
      <c r="E11" s="19">
        <f>'算出シート '!E16</f>
        <v>3</v>
      </c>
      <c r="F11" s="19">
        <f>'算出シート '!F16</f>
        <v>18</v>
      </c>
      <c r="G11" s="19">
        <f>'算出シート '!G16</f>
        <v>47</v>
      </c>
      <c r="H11" s="19">
        <f>'算出シート '!H16</f>
        <v>393</v>
      </c>
      <c r="I11" s="21">
        <v>0</v>
      </c>
      <c r="J11" s="19">
        <f>'算出シート '!I16</f>
        <v>170</v>
      </c>
      <c r="K11" s="19">
        <f>'算出シート '!J16</f>
        <v>26</v>
      </c>
      <c r="L11" s="19">
        <f>'算出シート '!K16</f>
        <v>1</v>
      </c>
      <c r="M11" s="19">
        <f>'算出シート '!L16</f>
        <v>0</v>
      </c>
      <c r="N11" s="19">
        <f>'算出シート '!N16</f>
        <v>3137</v>
      </c>
      <c r="O11" s="24">
        <f>'算出シート '!S16</f>
        <v>19</v>
      </c>
      <c r="P11" s="25">
        <f>'算出シート '!T16</f>
        <v>9</v>
      </c>
      <c r="Q11" s="88" t="s">
        <v>9</v>
      </c>
      <c r="S11" s="9"/>
      <c r="T11" s="9"/>
    </row>
    <row r="12" spans="1:22" ht="18.75" customHeight="1">
      <c r="A12" s="13" t="s">
        <v>78</v>
      </c>
      <c r="B12" s="19">
        <f>'算出シート '!B17</f>
        <v>2742</v>
      </c>
      <c r="C12" s="19">
        <f>'算出シート '!C17</f>
        <v>1362</v>
      </c>
      <c r="D12" s="19">
        <f>'算出シート '!D17</f>
        <v>95</v>
      </c>
      <c r="E12" s="19">
        <f>'算出シート '!E17</f>
        <v>5</v>
      </c>
      <c r="F12" s="19">
        <f>'算出シート '!F17</f>
        <v>20</v>
      </c>
      <c r="G12" s="19">
        <f>'算出シート '!G17</f>
        <v>76</v>
      </c>
      <c r="H12" s="19">
        <f>'算出シート '!H17</f>
        <v>723</v>
      </c>
      <c r="I12" s="21">
        <v>0</v>
      </c>
      <c r="J12" s="19">
        <f>'算出シート '!I17</f>
        <v>349</v>
      </c>
      <c r="K12" s="19">
        <f>'算出シート '!J17</f>
        <v>110</v>
      </c>
      <c r="L12" s="19">
        <f>'算出シート '!K17</f>
        <v>2</v>
      </c>
      <c r="M12" s="19">
        <f>'算出シート '!L17</f>
        <v>0</v>
      </c>
      <c r="N12" s="19">
        <f>'算出シート '!N17</f>
        <v>3063</v>
      </c>
      <c r="O12" s="24">
        <f>'算出シート '!S17</f>
        <v>18</v>
      </c>
      <c r="P12" s="25">
        <f>'算出シート '!T17</f>
        <v>7</v>
      </c>
      <c r="Q12" s="88" t="s">
        <v>10</v>
      </c>
      <c r="S12" s="9"/>
      <c r="T12" s="9"/>
    </row>
    <row r="13" spans="1:22" ht="18.75" customHeight="1">
      <c r="A13" s="13" t="s">
        <v>79</v>
      </c>
      <c r="B13" s="19">
        <f>'算出シート '!B18</f>
        <v>2543</v>
      </c>
      <c r="C13" s="19">
        <f>'算出シート '!C18</f>
        <v>1309</v>
      </c>
      <c r="D13" s="19">
        <f>'算出シート '!D18</f>
        <v>80</v>
      </c>
      <c r="E13" s="19">
        <f>'算出シート '!E18</f>
        <v>3</v>
      </c>
      <c r="F13" s="19">
        <f>'算出シート '!F18</f>
        <v>27</v>
      </c>
      <c r="G13" s="19">
        <f>'算出シート '!G18</f>
        <v>67</v>
      </c>
      <c r="H13" s="19">
        <f>'算出シート '!H18</f>
        <v>712</v>
      </c>
      <c r="I13" s="21">
        <v>0</v>
      </c>
      <c r="J13" s="19">
        <f>'算出シート '!I18</f>
        <v>282</v>
      </c>
      <c r="K13" s="19">
        <f>'算出シート '!J18</f>
        <v>60</v>
      </c>
      <c r="L13" s="19">
        <f>'算出シート '!K18</f>
        <v>3</v>
      </c>
      <c r="M13" s="19">
        <f>'算出シート '!L18</f>
        <v>0</v>
      </c>
      <c r="N13" s="19">
        <f>'算出シート '!N18</f>
        <v>3064</v>
      </c>
      <c r="O13" s="24">
        <f>'算出シート '!S18</f>
        <v>19</v>
      </c>
      <c r="P13" s="25">
        <f>'算出シート '!T18</f>
        <v>3</v>
      </c>
      <c r="Q13" s="88" t="s">
        <v>11</v>
      </c>
      <c r="S13" s="9"/>
      <c r="T13" s="9"/>
    </row>
    <row r="14" spans="1:22" ht="18.75" customHeight="1">
      <c r="A14" s="14" t="s">
        <v>80</v>
      </c>
      <c r="B14" s="18">
        <f>'算出シート '!B19</f>
        <v>2013</v>
      </c>
      <c r="C14" s="18">
        <f>'算出シート '!C19</f>
        <v>1005</v>
      </c>
      <c r="D14" s="18">
        <f>'算出シート '!D19</f>
        <v>78</v>
      </c>
      <c r="E14" s="18">
        <f>'算出シート '!E19</f>
        <v>3</v>
      </c>
      <c r="F14" s="18">
        <f>'算出シート '!F19</f>
        <v>46</v>
      </c>
      <c r="G14" s="18">
        <f>'算出シート '!G19</f>
        <v>55</v>
      </c>
      <c r="H14" s="18">
        <f>'算出シート '!H19</f>
        <v>585</v>
      </c>
      <c r="I14" s="33">
        <v>0</v>
      </c>
      <c r="J14" s="18">
        <f>'算出シート '!I19</f>
        <v>219</v>
      </c>
      <c r="K14" s="18">
        <f>'算出シート '!J19</f>
        <v>21</v>
      </c>
      <c r="L14" s="18">
        <f>'算出シート '!K19</f>
        <v>1</v>
      </c>
      <c r="M14" s="18">
        <f>'算出シート '!L19</f>
        <v>0</v>
      </c>
      <c r="N14" s="18">
        <f>'算出シート '!N19</f>
        <v>3312</v>
      </c>
      <c r="O14" s="26">
        <f>'算出シート '!S19</f>
        <v>23</v>
      </c>
      <c r="P14" s="27">
        <f>'算出シート '!T19</f>
        <v>1</v>
      </c>
      <c r="Q14" s="90" t="s">
        <v>30</v>
      </c>
      <c r="S14" s="9"/>
      <c r="T14" s="9"/>
    </row>
    <row r="15" spans="1:22" ht="18.75" customHeight="1">
      <c r="A15" s="13" t="s">
        <v>81</v>
      </c>
      <c r="B15" s="19">
        <f>'算出シート '!B20</f>
        <v>4183</v>
      </c>
      <c r="C15" s="19">
        <f>'算出シート '!C20</f>
        <v>2290</v>
      </c>
      <c r="D15" s="19">
        <f>'算出シート '!D20</f>
        <v>143</v>
      </c>
      <c r="E15" s="19">
        <f>'算出シート '!E20</f>
        <v>5</v>
      </c>
      <c r="F15" s="19">
        <f>'算出シート '!F20</f>
        <v>53</v>
      </c>
      <c r="G15" s="19">
        <f>'算出シート '!G20</f>
        <v>106</v>
      </c>
      <c r="H15" s="19">
        <f>'算出シート '!H20</f>
        <v>1029</v>
      </c>
      <c r="I15" s="21">
        <v>0</v>
      </c>
      <c r="J15" s="19">
        <f>'算出シート '!I20</f>
        <v>549</v>
      </c>
      <c r="K15" s="19">
        <f>'算出シート '!J20</f>
        <v>6</v>
      </c>
      <c r="L15" s="19">
        <f>'算出シート '!K20</f>
        <v>2</v>
      </c>
      <c r="M15" s="19">
        <f>'算出シート '!L20</f>
        <v>0</v>
      </c>
      <c r="N15" s="19">
        <f>'算出シート '!N20</f>
        <v>3165</v>
      </c>
      <c r="O15" s="24">
        <f>'算出シート '!S20</f>
        <v>20</v>
      </c>
      <c r="P15" s="25">
        <f>'算出シート '!T20</f>
        <v>5</v>
      </c>
      <c r="Q15" s="88" t="s">
        <v>31</v>
      </c>
      <c r="S15" s="9"/>
      <c r="T15" s="9"/>
    </row>
    <row r="16" spans="1:22" ht="18.75" customHeight="1">
      <c r="A16" s="13" t="s">
        <v>82</v>
      </c>
      <c r="B16" s="19">
        <f>'算出シート '!B21</f>
        <v>5067</v>
      </c>
      <c r="C16" s="19">
        <f>'算出シート '!C21</f>
        <v>2887</v>
      </c>
      <c r="D16" s="19">
        <f>'算出シート '!D21</f>
        <v>149</v>
      </c>
      <c r="E16" s="19">
        <f>'算出シート '!E21</f>
        <v>5</v>
      </c>
      <c r="F16" s="19">
        <f>'算出シート '!F21</f>
        <v>53</v>
      </c>
      <c r="G16" s="19">
        <f>'算出シート '!G21</f>
        <v>123</v>
      </c>
      <c r="H16" s="19">
        <f>'算出シート '!H21</f>
        <v>1119</v>
      </c>
      <c r="I16" s="21">
        <v>0</v>
      </c>
      <c r="J16" s="19">
        <f>'算出シート '!I21</f>
        <v>673</v>
      </c>
      <c r="K16" s="19">
        <f>'算出シート '!J21</f>
        <v>56</v>
      </c>
      <c r="L16" s="19">
        <f>'算出シート '!K21</f>
        <v>2</v>
      </c>
      <c r="M16" s="19">
        <f>'算出シート '!L21</f>
        <v>0</v>
      </c>
      <c r="N16" s="19">
        <f>'算出シート '!N21</f>
        <v>3170</v>
      </c>
      <c r="O16" s="24">
        <f>'算出シート '!S21</f>
        <v>19</v>
      </c>
      <c r="P16" s="25">
        <f>'算出シート '!T21</f>
        <v>12</v>
      </c>
      <c r="Q16" s="88" t="s">
        <v>32</v>
      </c>
      <c r="S16" s="9"/>
      <c r="T16" s="9"/>
    </row>
    <row r="17" spans="1:20" ht="18.75" customHeight="1">
      <c r="A17" s="13" t="s">
        <v>83</v>
      </c>
      <c r="B17" s="19">
        <f>'算出シート '!B22</f>
        <v>1847</v>
      </c>
      <c r="C17" s="19">
        <f>'算出シート '!C22</f>
        <v>974</v>
      </c>
      <c r="D17" s="19">
        <f>'算出シート '!D22</f>
        <v>57</v>
      </c>
      <c r="E17" s="19">
        <f>'算出シート '!E22</f>
        <v>3</v>
      </c>
      <c r="F17" s="19">
        <f>'算出シート '!F22</f>
        <v>13</v>
      </c>
      <c r="G17" s="19">
        <f>'算出シート '!G22</f>
        <v>52</v>
      </c>
      <c r="H17" s="19">
        <f>'算出シート '!H22</f>
        <v>380</v>
      </c>
      <c r="I17" s="21">
        <v>0</v>
      </c>
      <c r="J17" s="19">
        <f>'算出シート '!I22</f>
        <v>343</v>
      </c>
      <c r="K17" s="19">
        <f>'算出シート '!J22</f>
        <v>19</v>
      </c>
      <c r="L17" s="19">
        <f>'算出シート '!K22</f>
        <v>6</v>
      </c>
      <c r="M17" s="19">
        <f>'算出シート '!L22</f>
        <v>0</v>
      </c>
      <c r="N17" s="19">
        <f>'算出シート '!N22</f>
        <v>3338</v>
      </c>
      <c r="O17" s="24">
        <f>'算出シート '!S22</f>
        <v>23</v>
      </c>
      <c r="P17" s="25">
        <f>'算出シート '!T22</f>
        <v>2</v>
      </c>
      <c r="Q17" s="88" t="s">
        <v>33</v>
      </c>
      <c r="S17" s="9"/>
      <c r="T17" s="9"/>
    </row>
    <row r="18" spans="1:20" ht="18.75" customHeight="1">
      <c r="A18" s="13" t="s">
        <v>84</v>
      </c>
      <c r="B18" s="19">
        <f>'算出シート '!B23</f>
        <v>1991</v>
      </c>
      <c r="C18" s="19">
        <f>'算出シート '!C23</f>
        <v>1124</v>
      </c>
      <c r="D18" s="19">
        <f>'算出シート '!D23</f>
        <v>66</v>
      </c>
      <c r="E18" s="19">
        <f>'算出シート '!E23</f>
        <v>3</v>
      </c>
      <c r="F18" s="19">
        <f>'算出シート '!F23</f>
        <v>25</v>
      </c>
      <c r="G18" s="19">
        <f>'算出シート '!G23</f>
        <v>58</v>
      </c>
      <c r="H18" s="19">
        <f>'算出シート '!H23</f>
        <v>462</v>
      </c>
      <c r="I18" s="21">
        <v>0</v>
      </c>
      <c r="J18" s="19">
        <f>'算出シート '!I23</f>
        <v>237</v>
      </c>
      <c r="K18" s="19">
        <f>'算出シート '!J23</f>
        <v>11</v>
      </c>
      <c r="L18" s="19">
        <f>'算出シート '!K23</f>
        <v>5</v>
      </c>
      <c r="M18" s="19">
        <f>'算出シート '!L23</f>
        <v>0</v>
      </c>
      <c r="N18" s="19">
        <f>'算出シート '!N23</f>
        <v>3214</v>
      </c>
      <c r="O18" s="24">
        <f>'算出シート '!S23</f>
        <v>21</v>
      </c>
      <c r="P18" s="25">
        <f>'算出シート '!T23</f>
        <v>2</v>
      </c>
      <c r="Q18" s="88" t="s">
        <v>4</v>
      </c>
      <c r="S18" s="9"/>
      <c r="T18" s="9"/>
    </row>
    <row r="19" spans="1:20" ht="18.75" customHeight="1">
      <c r="A19" s="14" t="s">
        <v>85</v>
      </c>
      <c r="B19" s="18">
        <f>'算出シート '!B24</f>
        <v>3476</v>
      </c>
      <c r="C19" s="18">
        <f>'算出シート '!C24</f>
        <v>1685</v>
      </c>
      <c r="D19" s="18">
        <f>'算出シート '!D24</f>
        <v>107</v>
      </c>
      <c r="E19" s="18">
        <f>'算出シート '!E24</f>
        <v>5</v>
      </c>
      <c r="F19" s="18">
        <f>'算出シート '!F24</f>
        <v>39</v>
      </c>
      <c r="G19" s="18">
        <f>'算出シート '!G24</f>
        <v>104</v>
      </c>
      <c r="H19" s="18">
        <f>'算出シート '!H24</f>
        <v>998</v>
      </c>
      <c r="I19" s="33">
        <v>0</v>
      </c>
      <c r="J19" s="18">
        <f>'算出シート '!I24</f>
        <v>417</v>
      </c>
      <c r="K19" s="18">
        <f>'算出シート '!J24</f>
        <v>115</v>
      </c>
      <c r="L19" s="18">
        <f>'算出シート '!K24</f>
        <v>6</v>
      </c>
      <c r="M19" s="18">
        <f>'算出シート '!L24</f>
        <v>0</v>
      </c>
      <c r="N19" s="18">
        <f>'算出シート '!N24</f>
        <v>3265</v>
      </c>
      <c r="O19" s="26">
        <f>'算出シート '!S24</f>
        <v>21</v>
      </c>
      <c r="P19" s="27">
        <f>'算出シート '!T24</f>
        <v>12</v>
      </c>
      <c r="Q19" s="90" t="s">
        <v>34</v>
      </c>
      <c r="S19" s="9"/>
      <c r="T19" s="9"/>
    </row>
    <row r="20" spans="1:20" ht="18.75" customHeight="1">
      <c r="A20" s="13" t="s">
        <v>0</v>
      </c>
      <c r="B20" s="19">
        <f>'算出シート '!B25</f>
        <v>1983</v>
      </c>
      <c r="C20" s="19">
        <f>'算出シート '!C25</f>
        <v>1159</v>
      </c>
      <c r="D20" s="19">
        <f>'算出シート '!D25</f>
        <v>84</v>
      </c>
      <c r="E20" s="19">
        <f>'算出シート '!E25</f>
        <v>3</v>
      </c>
      <c r="F20" s="19">
        <f>'算出シート '!F25</f>
        <v>17</v>
      </c>
      <c r="G20" s="19">
        <f>'算出シート '!G25</f>
        <v>62</v>
      </c>
      <c r="H20" s="19">
        <f>'算出シート '!H25</f>
        <v>458</v>
      </c>
      <c r="I20" s="21">
        <v>0</v>
      </c>
      <c r="J20" s="19">
        <f>'算出シート '!I25</f>
        <v>186</v>
      </c>
      <c r="K20" s="19">
        <f>'算出シート '!J25</f>
        <v>13</v>
      </c>
      <c r="L20" s="19">
        <f>'算出シート '!K25</f>
        <v>1</v>
      </c>
      <c r="M20" s="19">
        <f>'算出シート '!L25</f>
        <v>0</v>
      </c>
      <c r="N20" s="19">
        <f>'算出シート '!N25</f>
        <v>3153</v>
      </c>
      <c r="O20" s="24">
        <f>'算出シート '!S25</f>
        <v>19</v>
      </c>
      <c r="P20" s="25">
        <f>'算出シート '!T25</f>
        <v>11</v>
      </c>
      <c r="Q20" s="88" t="s">
        <v>35</v>
      </c>
      <c r="S20" s="9"/>
      <c r="T20" s="9"/>
    </row>
    <row r="21" spans="1:20" ht="18.75" customHeight="1">
      <c r="A21" s="13" t="s">
        <v>86</v>
      </c>
      <c r="B21" s="19">
        <f>'算出シート '!B26</f>
        <v>2478</v>
      </c>
      <c r="C21" s="19">
        <f>'算出シート '!C26</f>
        <v>1361</v>
      </c>
      <c r="D21" s="19">
        <f>'算出シート '!D26</f>
        <v>86</v>
      </c>
      <c r="E21" s="19">
        <f>'算出シート '!E26</f>
        <v>3</v>
      </c>
      <c r="F21" s="19">
        <f>'算出シート '!F26</f>
        <v>14</v>
      </c>
      <c r="G21" s="19">
        <f>'算出シート '!G26</f>
        <v>83</v>
      </c>
      <c r="H21" s="19">
        <f>'算出シート '!H26</f>
        <v>685</v>
      </c>
      <c r="I21" s="21">
        <v>0</v>
      </c>
      <c r="J21" s="19">
        <f>'算出シート '!I26</f>
        <v>220</v>
      </c>
      <c r="K21" s="19">
        <f>'算出シート '!J26</f>
        <v>26</v>
      </c>
      <c r="L21" s="19">
        <f>'算出シート '!K26</f>
        <v>0</v>
      </c>
      <c r="M21" s="19">
        <f>'算出シート '!L26</f>
        <v>0</v>
      </c>
      <c r="N21" s="19">
        <f>'算出シート '!N26</f>
        <v>3103</v>
      </c>
      <c r="O21" s="24">
        <f>'算出シート '!S26</f>
        <v>18</v>
      </c>
      <c r="P21" s="25">
        <f>'算出シート '!T26</f>
        <v>3</v>
      </c>
      <c r="Q21" s="88" t="s">
        <v>36</v>
      </c>
      <c r="S21" s="9"/>
      <c r="T21" s="9"/>
    </row>
    <row r="22" spans="1:20" ht="18.75" customHeight="1">
      <c r="A22" s="13" t="s">
        <v>87</v>
      </c>
      <c r="B22" s="19">
        <f>'算出シート '!B27</f>
        <v>1607</v>
      </c>
      <c r="C22" s="19">
        <f>'算出シート '!C27</f>
        <v>1017</v>
      </c>
      <c r="D22" s="19">
        <f>'算出シート '!D27</f>
        <v>55</v>
      </c>
      <c r="E22" s="19">
        <f>'算出シート '!E27</f>
        <v>3</v>
      </c>
      <c r="F22" s="19">
        <f>'算出シート '!F27</f>
        <v>22</v>
      </c>
      <c r="G22" s="19">
        <f>'算出シート '!G27</f>
        <v>56</v>
      </c>
      <c r="H22" s="19">
        <f>'算出シート '!H27</f>
        <v>281</v>
      </c>
      <c r="I22" s="21">
        <v>0</v>
      </c>
      <c r="J22" s="19">
        <f>'算出シート '!I27</f>
        <v>135</v>
      </c>
      <c r="K22" s="19">
        <f>'算出シート '!J27</f>
        <v>37</v>
      </c>
      <c r="L22" s="19">
        <f>'算出シート '!K27</f>
        <v>1</v>
      </c>
      <c r="M22" s="19">
        <f>'算出シート '!L27</f>
        <v>0</v>
      </c>
      <c r="N22" s="19">
        <f>'算出シート '!N27</f>
        <v>3007</v>
      </c>
      <c r="O22" s="24">
        <f>'算出シート '!S27</f>
        <v>17</v>
      </c>
      <c r="P22" s="25">
        <f>'算出シート '!T27</f>
        <v>11</v>
      </c>
      <c r="Q22" s="88" t="s">
        <v>37</v>
      </c>
      <c r="S22" s="9"/>
      <c r="T22" s="9"/>
    </row>
    <row r="23" spans="1:20" ht="18.75" customHeight="1">
      <c r="A23" s="13" t="s">
        <v>1</v>
      </c>
      <c r="B23" s="19">
        <f>'算出シート '!B28</f>
        <v>3563</v>
      </c>
      <c r="C23" s="19">
        <f>'算出シート '!C28</f>
        <v>2038</v>
      </c>
      <c r="D23" s="19">
        <f>'算出シート '!D28</f>
        <v>126</v>
      </c>
      <c r="E23" s="19">
        <f>'算出シート '!E28</f>
        <v>5</v>
      </c>
      <c r="F23" s="19">
        <f>'算出シート '!F28</f>
        <v>41</v>
      </c>
      <c r="G23" s="19">
        <f>'算出シート '!G28</f>
        <v>118</v>
      </c>
      <c r="H23" s="19">
        <f>'算出シート '!H28</f>
        <v>819</v>
      </c>
      <c r="I23" s="21">
        <v>0</v>
      </c>
      <c r="J23" s="19">
        <f>'算出シート '!I28</f>
        <v>403</v>
      </c>
      <c r="K23" s="19">
        <f>'算出シート '!J28</f>
        <v>13</v>
      </c>
      <c r="L23" s="19">
        <f>'算出シート '!K28</f>
        <v>0</v>
      </c>
      <c r="M23" s="19">
        <f>'算出シート '!L28</f>
        <v>0</v>
      </c>
      <c r="N23" s="19">
        <f>'算出シート '!N28</f>
        <v>3025</v>
      </c>
      <c r="O23" s="24">
        <f>'算出シート '!S28</f>
        <v>18</v>
      </c>
      <c r="P23" s="25">
        <f>'算出シート '!T28</f>
        <v>2</v>
      </c>
      <c r="Q23" s="88" t="s">
        <v>38</v>
      </c>
      <c r="S23" s="9"/>
      <c r="T23" s="9"/>
    </row>
    <row r="24" spans="1:20" ht="18.75" customHeight="1">
      <c r="A24" s="14" t="s">
        <v>88</v>
      </c>
      <c r="B24" s="18">
        <f>'算出シート '!B29</f>
        <v>4429</v>
      </c>
      <c r="C24" s="18">
        <f>'算出シート '!C29</f>
        <v>2282</v>
      </c>
      <c r="D24" s="18">
        <f>'算出シート '!D29</f>
        <v>112</v>
      </c>
      <c r="E24" s="18">
        <f>'算出シート '!E29</f>
        <v>4</v>
      </c>
      <c r="F24" s="18">
        <f>'算出シート '!F29</f>
        <v>59</v>
      </c>
      <c r="G24" s="18">
        <f>'算出シート '!G29</f>
        <v>130</v>
      </c>
      <c r="H24" s="18">
        <f>'算出シート '!H29</f>
        <v>1168</v>
      </c>
      <c r="I24" s="33">
        <v>0</v>
      </c>
      <c r="J24" s="18">
        <f>'算出シート '!I29</f>
        <v>645</v>
      </c>
      <c r="K24" s="18">
        <f>'算出シート '!J29</f>
        <v>29</v>
      </c>
      <c r="L24" s="18">
        <f>'算出シート '!K29</f>
        <v>0</v>
      </c>
      <c r="M24" s="18">
        <f>'算出シート '!L29</f>
        <v>0</v>
      </c>
      <c r="N24" s="18">
        <f>'算出シート '!N29</f>
        <v>3134</v>
      </c>
      <c r="O24" s="26">
        <f>'算出シート '!S29</f>
        <v>18</v>
      </c>
      <c r="P24" s="27">
        <f>'算出シート '!T29</f>
        <v>9</v>
      </c>
      <c r="Q24" s="90" t="s">
        <v>39</v>
      </c>
      <c r="S24" s="9"/>
      <c r="T24" s="9"/>
    </row>
    <row r="25" spans="1:20" ht="18.75" customHeight="1">
      <c r="A25" s="13" t="s">
        <v>89</v>
      </c>
      <c r="B25" s="19">
        <f>'算出シート '!B30</f>
        <v>3344</v>
      </c>
      <c r="C25" s="19">
        <f>'算出シート '!C30</f>
        <v>2280</v>
      </c>
      <c r="D25" s="19">
        <f>'算出シート '!D30</f>
        <v>111</v>
      </c>
      <c r="E25" s="19">
        <f>'算出シート '!E30</f>
        <v>4</v>
      </c>
      <c r="F25" s="19">
        <f>'算出シート '!F30</f>
        <v>32</v>
      </c>
      <c r="G25" s="19">
        <f>'算出シート '!G30</f>
        <v>103</v>
      </c>
      <c r="H25" s="19">
        <f>'算出シート '!H30</f>
        <v>604</v>
      </c>
      <c r="I25" s="21">
        <v>0</v>
      </c>
      <c r="J25" s="19">
        <f>'算出シート '!I30</f>
        <v>190</v>
      </c>
      <c r="K25" s="19">
        <f>'算出シート '!J30</f>
        <v>12</v>
      </c>
      <c r="L25" s="19">
        <f>'算出シート '!K30</f>
        <v>8</v>
      </c>
      <c r="M25" s="19">
        <f>'算出シート '!L30</f>
        <v>0</v>
      </c>
      <c r="N25" s="19">
        <f>'算出シート '!N30</f>
        <v>3112</v>
      </c>
      <c r="O25" s="24">
        <f>'算出シート '!S30</f>
        <v>18</v>
      </c>
      <c r="P25" s="25">
        <f>'算出シート '!T30</f>
        <v>11</v>
      </c>
      <c r="Q25" s="88" t="s">
        <v>40</v>
      </c>
      <c r="S25" s="9"/>
      <c r="T25" s="9"/>
    </row>
    <row r="26" spans="1:20" ht="18.75" customHeight="1">
      <c r="A26" s="13" t="s">
        <v>90</v>
      </c>
      <c r="B26" s="19">
        <f>'算出シート '!B31</f>
        <v>2973</v>
      </c>
      <c r="C26" s="19">
        <f>'算出シート '!C31</f>
        <v>1492</v>
      </c>
      <c r="D26" s="19">
        <f>'算出シート '!D31</f>
        <v>68</v>
      </c>
      <c r="E26" s="19">
        <f>'算出シート '!E31</f>
        <v>5</v>
      </c>
      <c r="F26" s="19">
        <f>'算出シート '!F31</f>
        <v>20</v>
      </c>
      <c r="G26" s="19">
        <f>'算出シート '!G31</f>
        <v>84</v>
      </c>
      <c r="H26" s="19">
        <f>'算出シート '!H31</f>
        <v>804</v>
      </c>
      <c r="I26" s="21">
        <v>0</v>
      </c>
      <c r="J26" s="19">
        <f>'算出シート '!I31</f>
        <v>480</v>
      </c>
      <c r="K26" s="19">
        <f>'算出シート '!J31</f>
        <v>14</v>
      </c>
      <c r="L26" s="19">
        <f>'算出シート '!K31</f>
        <v>6</v>
      </c>
      <c r="M26" s="19">
        <f>'算出シート '!L31</f>
        <v>0</v>
      </c>
      <c r="N26" s="19">
        <f>'算出シート '!N31</f>
        <v>3068</v>
      </c>
      <c r="O26" s="24">
        <f>'算出シート '!S31</f>
        <v>19</v>
      </c>
      <c r="P26" s="25">
        <f>'算出シート '!T31</f>
        <v>6</v>
      </c>
      <c r="Q26" s="92" t="s">
        <v>45</v>
      </c>
      <c r="S26" s="9"/>
      <c r="T26" s="9"/>
    </row>
    <row r="27" spans="1:20" ht="18.75" customHeight="1" thickBot="1">
      <c r="A27" s="16" t="s">
        <v>91</v>
      </c>
      <c r="B27" s="37">
        <f>'算出シート '!B32</f>
        <v>3623</v>
      </c>
      <c r="C27" s="37">
        <f>'算出シート '!C32</f>
        <v>2154</v>
      </c>
      <c r="D27" s="37">
        <f>'算出シート '!D32</f>
        <v>123</v>
      </c>
      <c r="E27" s="37">
        <f>'算出シート '!E32</f>
        <v>3</v>
      </c>
      <c r="F27" s="37">
        <f>'算出シート '!F32</f>
        <v>59</v>
      </c>
      <c r="G27" s="37">
        <f>'算出シート '!G32</f>
        <v>90</v>
      </c>
      <c r="H27" s="37">
        <f>'算出シート '!H32</f>
        <v>539</v>
      </c>
      <c r="I27" s="39">
        <v>0</v>
      </c>
      <c r="J27" s="37">
        <f>'算出シート '!I32</f>
        <v>639</v>
      </c>
      <c r="K27" s="37">
        <f>'算出シート '!J32</f>
        <v>16</v>
      </c>
      <c r="L27" s="37">
        <f>'算出シート '!K32</f>
        <v>0</v>
      </c>
      <c r="M27" s="37">
        <f>'算出シート '!L32</f>
        <v>0</v>
      </c>
      <c r="N27" s="37">
        <f>'算出シート '!N32</f>
        <v>3065</v>
      </c>
      <c r="O27" s="42">
        <f>'算出シート '!S32</f>
        <v>19</v>
      </c>
      <c r="P27" s="43">
        <f>'算出シート '!T32</f>
        <v>10</v>
      </c>
      <c r="Q27" s="93" t="s">
        <v>10</v>
      </c>
      <c r="S27" s="9"/>
      <c r="T27" s="9"/>
    </row>
    <row r="28" spans="1:20">
      <c r="A28" s="82" t="s">
        <v>29</v>
      </c>
      <c r="O28" s="94"/>
      <c r="P28" s="94"/>
    </row>
    <row r="30" spans="1:20">
      <c r="O30" s="94"/>
    </row>
  </sheetData>
  <mergeCells count="2">
    <mergeCell ref="N1:P1"/>
    <mergeCell ref="O2:P2"/>
  </mergeCells>
  <phoneticPr fontId="7"/>
  <printOptions horizontalCentered="1"/>
  <pageMargins left="0.28999999999999998" right="0.28999999999999998" top="0.6" bottom="0.28000000000000003" header="0.51181102362204722" footer="0.2"/>
  <pageSetup paperSize="9" scale="120" orientation="portrait" r:id="rId1"/>
  <headerFooter alignWithMargins="0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5"/>
  <sheetViews>
    <sheetView topLeftCell="G1" zoomScaleNormal="100" workbookViewId="0">
      <selection activeCell="T9" sqref="T9"/>
    </sheetView>
  </sheetViews>
  <sheetFormatPr defaultRowHeight="13.5"/>
  <cols>
    <col min="1" max="1" width="13.125" style="82" customWidth="1"/>
    <col min="2" max="7" width="9.625" style="82" customWidth="1"/>
    <col min="8" max="13" width="9.625" style="81" customWidth="1"/>
    <col min="14" max="15" width="11.375" style="81" customWidth="1"/>
    <col min="16" max="16" width="9.625" style="81" customWidth="1"/>
    <col min="17" max="18" width="11.375" style="81" customWidth="1"/>
    <col min="19" max="19" width="7.75" style="81" customWidth="1"/>
    <col min="20" max="20" width="6.375" style="81" customWidth="1"/>
    <col min="21" max="21" width="3.125" style="81" bestFit="1" customWidth="1"/>
    <col min="22" max="22" width="13.75" bestFit="1" customWidth="1"/>
  </cols>
  <sheetData>
    <row r="1" spans="1:22" ht="14.25" thickBot="1">
      <c r="A1" s="1" t="s">
        <v>12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100" t="s">
        <v>70</v>
      </c>
      <c r="O1" s="100"/>
      <c r="P1" s="100"/>
      <c r="Q1" s="100"/>
      <c r="R1" s="100"/>
      <c r="S1" s="100"/>
      <c r="T1" s="100"/>
    </row>
    <row r="2" spans="1:22">
      <c r="A2" s="1" t="s">
        <v>69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79"/>
      <c r="O2" s="79"/>
      <c r="P2" s="79"/>
      <c r="Q2" s="79"/>
      <c r="R2" s="79"/>
      <c r="S2" s="79"/>
      <c r="T2" s="79"/>
    </row>
    <row r="3" spans="1:22">
      <c r="A3" s="2" t="s">
        <v>57</v>
      </c>
      <c r="B3" s="45" t="s">
        <v>92</v>
      </c>
      <c r="C3" s="45" t="s">
        <v>92</v>
      </c>
      <c r="D3" s="45" t="s">
        <v>92</v>
      </c>
      <c r="E3" s="45" t="s">
        <v>92</v>
      </c>
      <c r="F3" s="45" t="s">
        <v>92</v>
      </c>
      <c r="G3" s="45" t="s">
        <v>92</v>
      </c>
      <c r="H3" s="45" t="s">
        <v>92</v>
      </c>
      <c r="I3" s="45" t="s">
        <v>92</v>
      </c>
      <c r="J3" s="45" t="s">
        <v>92</v>
      </c>
      <c r="K3" s="45" t="s">
        <v>92</v>
      </c>
      <c r="L3" s="45" t="s">
        <v>92</v>
      </c>
      <c r="M3" s="45" t="s">
        <v>93</v>
      </c>
      <c r="N3" s="45" t="s">
        <v>93</v>
      </c>
      <c r="O3" s="45"/>
      <c r="P3" s="45" t="s">
        <v>94</v>
      </c>
      <c r="Q3" s="45" t="s">
        <v>94</v>
      </c>
      <c r="R3" s="45"/>
      <c r="S3" s="46"/>
      <c r="T3" s="46"/>
    </row>
    <row r="4" spans="1:22" ht="24">
      <c r="A4" s="2" t="s">
        <v>58</v>
      </c>
      <c r="B4" s="45" t="s">
        <v>95</v>
      </c>
      <c r="C4" s="45" t="s">
        <v>96</v>
      </c>
      <c r="D4" s="45" t="s">
        <v>97</v>
      </c>
      <c r="E4" s="45" t="s">
        <v>98</v>
      </c>
      <c r="F4" s="45" t="s">
        <v>99</v>
      </c>
      <c r="G4" s="45" t="s">
        <v>100</v>
      </c>
      <c r="H4" s="45" t="s">
        <v>101</v>
      </c>
      <c r="I4" s="45" t="s">
        <v>102</v>
      </c>
      <c r="J4" s="47" t="s">
        <v>103</v>
      </c>
      <c r="K4" s="45" t="s">
        <v>104</v>
      </c>
      <c r="L4" s="45" t="s">
        <v>105</v>
      </c>
      <c r="M4" s="45" t="s">
        <v>106</v>
      </c>
      <c r="N4" s="45" t="s">
        <v>106</v>
      </c>
      <c r="O4" s="45"/>
      <c r="P4" s="45" t="s">
        <v>95</v>
      </c>
      <c r="Q4" s="45" t="s">
        <v>107</v>
      </c>
      <c r="R4" s="45"/>
      <c r="S4" s="46"/>
      <c r="T4" s="46"/>
    </row>
    <row r="5" spans="1:22">
      <c r="A5" s="2" t="s">
        <v>59</v>
      </c>
      <c r="B5" s="95" t="s">
        <v>108</v>
      </c>
      <c r="C5" s="45" t="s">
        <v>108</v>
      </c>
      <c r="D5" s="45" t="s">
        <v>108</v>
      </c>
      <c r="E5" s="45" t="s">
        <v>108</v>
      </c>
      <c r="F5" s="45" t="s">
        <v>108</v>
      </c>
      <c r="G5" s="45" t="s">
        <v>108</v>
      </c>
      <c r="H5" s="45" t="s">
        <v>108</v>
      </c>
      <c r="I5" s="45" t="s">
        <v>108</v>
      </c>
      <c r="J5" s="45" t="s">
        <v>108</v>
      </c>
      <c r="K5" s="45" t="s">
        <v>108</v>
      </c>
      <c r="L5" s="45" t="s">
        <v>108</v>
      </c>
      <c r="M5" s="45" t="s">
        <v>108</v>
      </c>
      <c r="N5" s="45" t="s">
        <v>109</v>
      </c>
      <c r="O5" s="45"/>
      <c r="P5" s="45" t="s">
        <v>108</v>
      </c>
      <c r="Q5" s="45" t="s">
        <v>110</v>
      </c>
      <c r="R5" s="45"/>
      <c r="S5" s="46"/>
      <c r="T5" s="46"/>
    </row>
    <row r="6" spans="1:22" ht="14.25" thickBot="1">
      <c r="A6" s="2"/>
      <c r="B6" s="45" t="s">
        <v>68</v>
      </c>
      <c r="C6" s="45"/>
      <c r="D6" s="45"/>
      <c r="E6" s="45"/>
      <c r="F6" s="45"/>
      <c r="G6" s="45"/>
      <c r="H6" s="45"/>
      <c r="I6" s="45"/>
      <c r="J6" s="45"/>
      <c r="K6" s="45"/>
      <c r="L6" s="45"/>
      <c r="M6" s="45" t="s">
        <v>66</v>
      </c>
      <c r="N6" s="45"/>
      <c r="O6" s="45"/>
      <c r="P6" s="45" t="s">
        <v>67</v>
      </c>
      <c r="Q6" s="45"/>
      <c r="R6" s="45"/>
      <c r="S6" s="46"/>
      <c r="T6" s="46"/>
    </row>
    <row r="7" spans="1:22" ht="42.75" customHeight="1">
      <c r="A7" s="3" t="s">
        <v>13</v>
      </c>
      <c r="B7" s="4" t="s">
        <v>42</v>
      </c>
      <c r="C7" s="80" t="s">
        <v>14</v>
      </c>
      <c r="D7" s="4" t="s">
        <v>15</v>
      </c>
      <c r="E7" s="80" t="s">
        <v>16</v>
      </c>
      <c r="F7" s="5" t="s">
        <v>28</v>
      </c>
      <c r="G7" s="6" t="s">
        <v>17</v>
      </c>
      <c r="H7" s="4" t="s">
        <v>18</v>
      </c>
      <c r="I7" s="4" t="s">
        <v>19</v>
      </c>
      <c r="J7" s="6" t="s">
        <v>20</v>
      </c>
      <c r="K7" s="6" t="s">
        <v>21</v>
      </c>
      <c r="L7" s="4" t="s">
        <v>22</v>
      </c>
      <c r="M7" s="80" t="s">
        <v>60</v>
      </c>
      <c r="N7" s="80" t="s">
        <v>23</v>
      </c>
      <c r="O7" s="80" t="s">
        <v>61</v>
      </c>
      <c r="P7" s="80" t="s">
        <v>60</v>
      </c>
      <c r="Q7" s="80" t="s">
        <v>63</v>
      </c>
      <c r="R7" s="80" t="s">
        <v>64</v>
      </c>
      <c r="S7" s="99" t="s">
        <v>65</v>
      </c>
      <c r="T7" s="99"/>
      <c r="U7" s="7" t="s">
        <v>43</v>
      </c>
      <c r="V7" s="72" t="s">
        <v>111</v>
      </c>
    </row>
    <row r="8" spans="1:22">
      <c r="A8" s="10"/>
      <c r="B8" s="11" t="s">
        <v>44</v>
      </c>
      <c r="C8" s="11" t="s">
        <v>44</v>
      </c>
      <c r="D8" s="11" t="s">
        <v>44</v>
      </c>
      <c r="E8" s="11" t="s">
        <v>44</v>
      </c>
      <c r="F8" s="11" t="s">
        <v>44</v>
      </c>
      <c r="G8" s="11" t="s">
        <v>44</v>
      </c>
      <c r="H8" s="11" t="s">
        <v>44</v>
      </c>
      <c r="I8" s="11" t="s">
        <v>44</v>
      </c>
      <c r="J8" s="11" t="s">
        <v>44</v>
      </c>
      <c r="K8" s="11" t="s">
        <v>44</v>
      </c>
      <c r="L8" s="11" t="s">
        <v>44</v>
      </c>
      <c r="M8" s="11" t="s">
        <v>44</v>
      </c>
      <c r="N8" s="11" t="s">
        <v>25</v>
      </c>
      <c r="O8" s="11" t="s">
        <v>25</v>
      </c>
      <c r="P8" s="12" t="s">
        <v>44</v>
      </c>
      <c r="Q8" s="12" t="s">
        <v>62</v>
      </c>
      <c r="R8" s="12" t="s">
        <v>62</v>
      </c>
      <c r="S8" s="12" t="s">
        <v>26</v>
      </c>
      <c r="T8" s="8" t="s">
        <v>27</v>
      </c>
      <c r="U8" s="83"/>
    </row>
    <row r="9" spans="1:22">
      <c r="A9" s="84" t="s">
        <v>2</v>
      </c>
      <c r="B9" s="76">
        <f>SUM(B10:B32)</f>
        <v>60601</v>
      </c>
      <c r="C9" s="76">
        <f t="shared" ref="C9:L9" si="0">SUM(C10:C32)</f>
        <v>33958</v>
      </c>
      <c r="D9" s="76">
        <f>SUM(D10:D32)</f>
        <v>1963</v>
      </c>
      <c r="E9" s="76">
        <f t="shared" si="0"/>
        <v>85</v>
      </c>
      <c r="F9" s="76">
        <f t="shared" si="0"/>
        <v>673</v>
      </c>
      <c r="G9" s="76">
        <f t="shared" si="0"/>
        <v>1708</v>
      </c>
      <c r="H9" s="76">
        <f t="shared" si="0"/>
        <v>13816</v>
      </c>
      <c r="I9" s="76">
        <f>SUM(I10:I32)</f>
        <v>7302</v>
      </c>
      <c r="J9" s="76">
        <f t="shared" si="0"/>
        <v>1041</v>
      </c>
      <c r="K9" s="76">
        <f t="shared" si="0"/>
        <v>54</v>
      </c>
      <c r="L9" s="76">
        <f t="shared" si="0"/>
        <v>0</v>
      </c>
      <c r="M9" s="69">
        <f>SUM(M10:M32)</f>
        <v>33958</v>
      </c>
      <c r="N9" s="73">
        <f>ROUND(O9/M9, 0)</f>
        <v>3121</v>
      </c>
      <c r="O9" s="70">
        <f>SUM(O10:O32)</f>
        <v>105976513</v>
      </c>
      <c r="P9" s="69">
        <f>SUM(P10:P32)</f>
        <v>33958</v>
      </c>
      <c r="Q9" s="70">
        <f>SUM(Q10:Q32)</f>
        <v>7971173</v>
      </c>
      <c r="R9" s="71">
        <f>IF(P9&gt;0, ROUND(Q9/P9,1), "")</f>
        <v>234.7</v>
      </c>
      <c r="S9" s="74">
        <f>IF(R9="", "", FLOOR(R9,12)/12)</f>
        <v>19</v>
      </c>
      <c r="T9" s="75">
        <f>IF(R9="", "", ROUND(R9-FLOOR(R9,12), 0))</f>
        <v>7</v>
      </c>
      <c r="U9" s="86"/>
    </row>
    <row r="10" spans="1:22">
      <c r="A10" s="13" t="s">
        <v>41</v>
      </c>
      <c r="B10" s="19">
        <v>1081</v>
      </c>
      <c r="C10" s="20">
        <v>700</v>
      </c>
      <c r="D10" s="20">
        <v>34</v>
      </c>
      <c r="E10" s="20">
        <v>2</v>
      </c>
      <c r="F10" s="20">
        <v>12</v>
      </c>
      <c r="G10" s="21">
        <v>23</v>
      </c>
      <c r="H10" s="21">
        <v>126</v>
      </c>
      <c r="I10" s="22">
        <v>91</v>
      </c>
      <c r="J10" s="22">
        <v>93</v>
      </c>
      <c r="K10" s="21">
        <v>0</v>
      </c>
      <c r="L10" s="22">
        <v>0</v>
      </c>
      <c r="M10" s="22">
        <f>C10</f>
        <v>700</v>
      </c>
      <c r="N10" s="23">
        <v>3108</v>
      </c>
      <c r="O10" s="61">
        <f>M10*N10</f>
        <v>2175600</v>
      </c>
      <c r="P10" s="62">
        <f>C10</f>
        <v>700</v>
      </c>
      <c r="Q10" s="62">
        <v>168519</v>
      </c>
      <c r="R10" s="63">
        <f>IF(P10&gt;0, ROUND(Q10/P10,1), "")</f>
        <v>240.7</v>
      </c>
      <c r="S10" s="57">
        <f>IF(R10="", "", FLOOR(R10,12)/12)</f>
        <v>20</v>
      </c>
      <c r="T10" s="58">
        <f>IF(R10="", "", ROUND(R10-FLOOR(R10,12), 0))</f>
        <v>1</v>
      </c>
      <c r="U10" s="88" t="s">
        <v>3</v>
      </c>
      <c r="V10" t="str">
        <f>IF(AND(C10=M10, M10=P10), "○人数確認OK", "×人数不一致NG")</f>
        <v>○人数確認OK</v>
      </c>
    </row>
    <row r="11" spans="1:22">
      <c r="A11" s="13" t="s">
        <v>46</v>
      </c>
      <c r="B11" s="19">
        <v>1459</v>
      </c>
      <c r="C11" s="20">
        <v>785</v>
      </c>
      <c r="D11" s="20">
        <v>48</v>
      </c>
      <c r="E11" s="20">
        <v>4</v>
      </c>
      <c r="F11" s="20">
        <v>27</v>
      </c>
      <c r="G11" s="21">
        <v>35</v>
      </c>
      <c r="H11" s="21">
        <v>265</v>
      </c>
      <c r="I11" s="22">
        <v>202</v>
      </c>
      <c r="J11" s="21">
        <v>92</v>
      </c>
      <c r="K11" s="21">
        <v>1</v>
      </c>
      <c r="L11" s="22">
        <v>0</v>
      </c>
      <c r="M11" s="22">
        <f t="shared" ref="M11:M32" si="1">C11</f>
        <v>785</v>
      </c>
      <c r="N11" s="23">
        <v>3041</v>
      </c>
      <c r="O11" s="50">
        <f t="shared" ref="O11:O32" si="2">M11*N11</f>
        <v>2387185</v>
      </c>
      <c r="P11" s="48">
        <f t="shared" ref="P11:P32" si="3">C11</f>
        <v>785</v>
      </c>
      <c r="Q11" s="48">
        <v>173244</v>
      </c>
      <c r="R11" s="52">
        <f t="shared" ref="R11:R32" si="4">IF(P11&gt;0, ROUND(Q11/P11,1), "")</f>
        <v>220.7</v>
      </c>
      <c r="S11" s="53">
        <f t="shared" ref="S11:S32" si="5">IF(R11="", "", FLOOR(R11,12)/12)</f>
        <v>18</v>
      </c>
      <c r="T11" s="54">
        <f t="shared" ref="T11:T32" si="6">IF(R11="", "", ROUND(R11-FLOOR(R11,12), 0))</f>
        <v>5</v>
      </c>
      <c r="U11" s="88" t="s">
        <v>4</v>
      </c>
      <c r="V11" t="str">
        <f t="shared" ref="V11:V32" si="7">IF(AND(C11=M11, M11=P11), "○人数確認OK", "×人数不一致NG")</f>
        <v>○人数確認OK</v>
      </c>
    </row>
    <row r="12" spans="1:22">
      <c r="A12" s="13" t="s">
        <v>112</v>
      </c>
      <c r="B12" s="19">
        <v>2113</v>
      </c>
      <c r="C12" s="20">
        <v>1277</v>
      </c>
      <c r="D12" s="20">
        <v>67</v>
      </c>
      <c r="E12" s="20">
        <v>3</v>
      </c>
      <c r="F12" s="20">
        <v>11</v>
      </c>
      <c r="G12" s="21">
        <v>48</v>
      </c>
      <c r="H12" s="21">
        <v>389</v>
      </c>
      <c r="I12" s="22">
        <v>229</v>
      </c>
      <c r="J12" s="21">
        <v>83</v>
      </c>
      <c r="K12" s="21">
        <v>6</v>
      </c>
      <c r="L12" s="22">
        <v>0</v>
      </c>
      <c r="M12" s="22">
        <f t="shared" si="1"/>
        <v>1277</v>
      </c>
      <c r="N12" s="23">
        <v>3091</v>
      </c>
      <c r="O12" s="50">
        <f t="shared" si="2"/>
        <v>3947207</v>
      </c>
      <c r="P12" s="48">
        <f t="shared" si="3"/>
        <v>1277</v>
      </c>
      <c r="Q12" s="48">
        <v>300759</v>
      </c>
      <c r="R12" s="52">
        <f t="shared" si="4"/>
        <v>235.5</v>
      </c>
      <c r="S12" s="53">
        <f>IF(R12="", "", FLOOR(R12,12)/12)</f>
        <v>19</v>
      </c>
      <c r="T12" s="54">
        <f t="shared" si="6"/>
        <v>8</v>
      </c>
      <c r="U12" s="88" t="s">
        <v>5</v>
      </c>
      <c r="V12" t="str">
        <f t="shared" si="7"/>
        <v>○人数確認OK</v>
      </c>
    </row>
    <row r="13" spans="1:22">
      <c r="A13" s="13" t="s">
        <v>47</v>
      </c>
      <c r="B13" s="19">
        <v>2696</v>
      </c>
      <c r="C13" s="20">
        <v>1465</v>
      </c>
      <c r="D13" s="20">
        <v>95</v>
      </c>
      <c r="E13" s="20">
        <v>6</v>
      </c>
      <c r="F13" s="20">
        <v>17</v>
      </c>
      <c r="G13" s="21">
        <v>90</v>
      </c>
      <c r="H13" s="21">
        <v>647</v>
      </c>
      <c r="I13" s="22">
        <v>312</v>
      </c>
      <c r="J13" s="21">
        <v>60</v>
      </c>
      <c r="K13" s="21">
        <v>3</v>
      </c>
      <c r="L13" s="22">
        <v>0</v>
      </c>
      <c r="M13" s="22">
        <f t="shared" si="1"/>
        <v>1465</v>
      </c>
      <c r="N13" s="23">
        <v>3068</v>
      </c>
      <c r="O13" s="50">
        <f t="shared" si="2"/>
        <v>4494620</v>
      </c>
      <c r="P13" s="48">
        <f t="shared" si="3"/>
        <v>1465</v>
      </c>
      <c r="Q13" s="48">
        <v>325968</v>
      </c>
      <c r="R13" s="52">
        <f t="shared" si="4"/>
        <v>222.5</v>
      </c>
      <c r="S13" s="53">
        <f t="shared" si="5"/>
        <v>18</v>
      </c>
      <c r="T13" s="54">
        <f t="shared" si="6"/>
        <v>7</v>
      </c>
      <c r="U13" s="88" t="s">
        <v>6</v>
      </c>
      <c r="V13" t="str">
        <f t="shared" si="7"/>
        <v>○人数確認OK</v>
      </c>
    </row>
    <row r="14" spans="1:22">
      <c r="A14" s="14" t="s">
        <v>48</v>
      </c>
      <c r="B14" s="18">
        <v>1798</v>
      </c>
      <c r="C14" s="20">
        <v>942</v>
      </c>
      <c r="D14" s="20">
        <v>63</v>
      </c>
      <c r="E14" s="20">
        <v>2</v>
      </c>
      <c r="F14" s="20">
        <v>37</v>
      </c>
      <c r="G14" s="21">
        <v>49</v>
      </c>
      <c r="H14" s="21">
        <v>423</v>
      </c>
      <c r="I14" s="22">
        <v>214</v>
      </c>
      <c r="J14" s="21">
        <v>68</v>
      </c>
      <c r="K14" s="21">
        <v>0</v>
      </c>
      <c r="L14" s="22">
        <v>0</v>
      </c>
      <c r="M14" s="22">
        <f t="shared" si="1"/>
        <v>942</v>
      </c>
      <c r="N14" s="23">
        <v>3079</v>
      </c>
      <c r="O14" s="66">
        <f t="shared" si="2"/>
        <v>2900418</v>
      </c>
      <c r="P14" s="67">
        <f t="shared" si="3"/>
        <v>942</v>
      </c>
      <c r="Q14" s="67">
        <v>212367</v>
      </c>
      <c r="R14" s="68">
        <f t="shared" si="4"/>
        <v>225.4</v>
      </c>
      <c r="S14" s="55">
        <f t="shared" si="5"/>
        <v>18</v>
      </c>
      <c r="T14" s="56">
        <f t="shared" si="6"/>
        <v>9</v>
      </c>
      <c r="U14" s="90" t="s">
        <v>7</v>
      </c>
      <c r="V14" t="str">
        <f t="shared" si="7"/>
        <v>○人数確認OK</v>
      </c>
    </row>
    <row r="15" spans="1:22">
      <c r="A15" s="13" t="s">
        <v>49</v>
      </c>
      <c r="B15" s="19">
        <v>1707</v>
      </c>
      <c r="C15" s="28">
        <v>1215</v>
      </c>
      <c r="D15" s="28">
        <v>44</v>
      </c>
      <c r="E15" s="28">
        <v>3</v>
      </c>
      <c r="F15" s="28">
        <v>11</v>
      </c>
      <c r="G15" s="29">
        <v>49</v>
      </c>
      <c r="H15" s="29">
        <v>207</v>
      </c>
      <c r="I15" s="30">
        <v>117</v>
      </c>
      <c r="J15" s="29">
        <v>61</v>
      </c>
      <c r="K15" s="29">
        <v>0</v>
      </c>
      <c r="L15" s="30">
        <v>0</v>
      </c>
      <c r="M15" s="30">
        <f t="shared" si="1"/>
        <v>1215</v>
      </c>
      <c r="N15" s="31">
        <v>3000</v>
      </c>
      <c r="O15" s="50">
        <f t="shared" si="2"/>
        <v>3645000</v>
      </c>
      <c r="P15" s="48">
        <f t="shared" si="3"/>
        <v>1215</v>
      </c>
      <c r="Q15" s="48">
        <v>247296</v>
      </c>
      <c r="R15" s="52">
        <f t="shared" si="4"/>
        <v>203.5</v>
      </c>
      <c r="S15" s="53">
        <f t="shared" si="5"/>
        <v>16</v>
      </c>
      <c r="T15" s="54">
        <f t="shared" si="6"/>
        <v>12</v>
      </c>
      <c r="U15" s="88" t="s">
        <v>8</v>
      </c>
      <c r="V15" t="str">
        <f t="shared" si="7"/>
        <v>○人数確認OK</v>
      </c>
    </row>
    <row r="16" spans="1:22">
      <c r="A16" s="13" t="s">
        <v>113</v>
      </c>
      <c r="B16" s="19">
        <v>1885</v>
      </c>
      <c r="C16" s="20">
        <v>1155</v>
      </c>
      <c r="D16" s="20">
        <v>72</v>
      </c>
      <c r="E16" s="20">
        <v>3</v>
      </c>
      <c r="F16" s="20">
        <v>18</v>
      </c>
      <c r="G16" s="21">
        <v>47</v>
      </c>
      <c r="H16" s="21">
        <v>393</v>
      </c>
      <c r="I16" s="22">
        <v>170</v>
      </c>
      <c r="J16" s="21">
        <v>26</v>
      </c>
      <c r="K16" s="21">
        <v>1</v>
      </c>
      <c r="L16" s="22">
        <v>0</v>
      </c>
      <c r="M16" s="22">
        <f t="shared" si="1"/>
        <v>1155</v>
      </c>
      <c r="N16" s="23">
        <v>3137</v>
      </c>
      <c r="O16" s="50">
        <f t="shared" si="2"/>
        <v>3623235</v>
      </c>
      <c r="P16" s="48">
        <f t="shared" si="3"/>
        <v>1155</v>
      </c>
      <c r="Q16" s="48">
        <v>274007</v>
      </c>
      <c r="R16" s="52">
        <f t="shared" si="4"/>
        <v>237.2</v>
      </c>
      <c r="S16" s="53">
        <f t="shared" si="5"/>
        <v>19</v>
      </c>
      <c r="T16" s="54">
        <f t="shared" si="6"/>
        <v>9</v>
      </c>
      <c r="U16" s="88" t="s">
        <v>9</v>
      </c>
      <c r="V16" t="str">
        <f t="shared" si="7"/>
        <v>○人数確認OK</v>
      </c>
    </row>
    <row r="17" spans="1:22">
      <c r="A17" s="13" t="s">
        <v>50</v>
      </c>
      <c r="B17" s="19">
        <v>2742</v>
      </c>
      <c r="C17" s="20">
        <v>1362</v>
      </c>
      <c r="D17" s="20">
        <v>95</v>
      </c>
      <c r="E17" s="20">
        <v>5</v>
      </c>
      <c r="F17" s="20">
        <v>20</v>
      </c>
      <c r="G17" s="21">
        <v>76</v>
      </c>
      <c r="H17" s="21">
        <v>723</v>
      </c>
      <c r="I17" s="22">
        <v>349</v>
      </c>
      <c r="J17" s="21">
        <v>110</v>
      </c>
      <c r="K17" s="21">
        <v>2</v>
      </c>
      <c r="L17" s="22">
        <v>0</v>
      </c>
      <c r="M17" s="22">
        <f t="shared" si="1"/>
        <v>1362</v>
      </c>
      <c r="N17" s="23">
        <v>3063</v>
      </c>
      <c r="O17" s="50">
        <f t="shared" si="2"/>
        <v>4171806</v>
      </c>
      <c r="P17" s="48">
        <f t="shared" si="3"/>
        <v>1362</v>
      </c>
      <c r="Q17" s="48">
        <v>303187</v>
      </c>
      <c r="R17" s="52">
        <f t="shared" si="4"/>
        <v>222.6</v>
      </c>
      <c r="S17" s="53">
        <f t="shared" si="5"/>
        <v>18</v>
      </c>
      <c r="T17" s="54">
        <f t="shared" si="6"/>
        <v>7</v>
      </c>
      <c r="U17" s="88" t="s">
        <v>10</v>
      </c>
      <c r="V17" t="str">
        <f t="shared" si="7"/>
        <v>○人数確認OK</v>
      </c>
    </row>
    <row r="18" spans="1:22">
      <c r="A18" s="13" t="s">
        <v>51</v>
      </c>
      <c r="B18" s="19">
        <v>2543</v>
      </c>
      <c r="C18" s="20">
        <v>1309</v>
      </c>
      <c r="D18" s="20">
        <v>80</v>
      </c>
      <c r="E18" s="20">
        <v>3</v>
      </c>
      <c r="F18" s="20">
        <v>27</v>
      </c>
      <c r="G18" s="21">
        <v>67</v>
      </c>
      <c r="H18" s="21">
        <v>712</v>
      </c>
      <c r="I18" s="22">
        <v>282</v>
      </c>
      <c r="J18" s="21">
        <v>60</v>
      </c>
      <c r="K18" s="21">
        <v>3</v>
      </c>
      <c r="L18" s="22">
        <v>0</v>
      </c>
      <c r="M18" s="22">
        <f t="shared" si="1"/>
        <v>1309</v>
      </c>
      <c r="N18" s="23">
        <v>3064</v>
      </c>
      <c r="O18" s="50">
        <f t="shared" si="2"/>
        <v>4010776</v>
      </c>
      <c r="P18" s="48">
        <f t="shared" si="3"/>
        <v>1309</v>
      </c>
      <c r="Q18" s="48">
        <v>302964</v>
      </c>
      <c r="R18" s="52">
        <f t="shared" si="4"/>
        <v>231.4</v>
      </c>
      <c r="S18" s="53">
        <f t="shared" si="5"/>
        <v>19</v>
      </c>
      <c r="T18" s="54">
        <f t="shared" si="6"/>
        <v>3</v>
      </c>
      <c r="U18" s="88" t="s">
        <v>11</v>
      </c>
      <c r="V18" t="str">
        <f t="shared" si="7"/>
        <v>○人数確認OK</v>
      </c>
    </row>
    <row r="19" spans="1:22">
      <c r="A19" s="13" t="s">
        <v>52</v>
      </c>
      <c r="B19" s="19">
        <v>2013</v>
      </c>
      <c r="C19" s="32">
        <v>1005</v>
      </c>
      <c r="D19" s="32">
        <v>78</v>
      </c>
      <c r="E19" s="32">
        <v>3</v>
      </c>
      <c r="F19" s="32">
        <v>46</v>
      </c>
      <c r="G19" s="33">
        <v>55</v>
      </c>
      <c r="H19" s="33">
        <v>585</v>
      </c>
      <c r="I19" s="34">
        <v>219</v>
      </c>
      <c r="J19" s="33">
        <v>21</v>
      </c>
      <c r="K19" s="33">
        <v>1</v>
      </c>
      <c r="L19" s="34">
        <v>0</v>
      </c>
      <c r="M19" s="34">
        <f t="shared" si="1"/>
        <v>1005</v>
      </c>
      <c r="N19" s="35">
        <v>3312</v>
      </c>
      <c r="O19" s="50">
        <f t="shared" si="2"/>
        <v>3328560</v>
      </c>
      <c r="P19" s="48">
        <f t="shared" si="3"/>
        <v>1005</v>
      </c>
      <c r="Q19" s="48">
        <v>278517</v>
      </c>
      <c r="R19" s="52">
        <f t="shared" si="4"/>
        <v>277.10000000000002</v>
      </c>
      <c r="S19" s="53">
        <f t="shared" si="5"/>
        <v>23</v>
      </c>
      <c r="T19" s="54">
        <f t="shared" si="6"/>
        <v>1</v>
      </c>
      <c r="U19" s="88" t="s">
        <v>30</v>
      </c>
      <c r="V19" t="str">
        <f t="shared" si="7"/>
        <v>○人数確認OK</v>
      </c>
    </row>
    <row r="20" spans="1:22">
      <c r="A20" s="15" t="s">
        <v>53</v>
      </c>
      <c r="B20" s="36">
        <v>4183</v>
      </c>
      <c r="C20" s="20">
        <v>2290</v>
      </c>
      <c r="D20" s="20">
        <v>143</v>
      </c>
      <c r="E20" s="20">
        <v>5</v>
      </c>
      <c r="F20" s="20">
        <v>53</v>
      </c>
      <c r="G20" s="21">
        <v>106</v>
      </c>
      <c r="H20" s="21">
        <v>1029</v>
      </c>
      <c r="I20" s="22">
        <v>549</v>
      </c>
      <c r="J20" s="21">
        <v>6</v>
      </c>
      <c r="K20" s="21">
        <v>2</v>
      </c>
      <c r="L20" s="22">
        <v>0</v>
      </c>
      <c r="M20" s="22">
        <f t="shared" si="1"/>
        <v>2290</v>
      </c>
      <c r="N20" s="23">
        <v>3165</v>
      </c>
      <c r="O20" s="61">
        <f t="shared" si="2"/>
        <v>7247850</v>
      </c>
      <c r="P20" s="62">
        <f t="shared" si="3"/>
        <v>2290</v>
      </c>
      <c r="Q20" s="62">
        <v>560222</v>
      </c>
      <c r="R20" s="63">
        <f t="shared" si="4"/>
        <v>244.6</v>
      </c>
      <c r="S20" s="57">
        <f t="shared" si="5"/>
        <v>20</v>
      </c>
      <c r="T20" s="58">
        <f t="shared" si="6"/>
        <v>5</v>
      </c>
      <c r="U20" s="91" t="s">
        <v>31</v>
      </c>
      <c r="V20" t="str">
        <f t="shared" si="7"/>
        <v>○人数確認OK</v>
      </c>
    </row>
    <row r="21" spans="1:22">
      <c r="A21" s="13" t="s">
        <v>54</v>
      </c>
      <c r="B21" s="19">
        <v>5067</v>
      </c>
      <c r="C21" s="20">
        <v>2887</v>
      </c>
      <c r="D21" s="20">
        <v>149</v>
      </c>
      <c r="E21" s="20">
        <v>5</v>
      </c>
      <c r="F21" s="20">
        <v>53</v>
      </c>
      <c r="G21" s="21">
        <v>123</v>
      </c>
      <c r="H21" s="21">
        <v>1119</v>
      </c>
      <c r="I21" s="22">
        <v>673</v>
      </c>
      <c r="J21" s="21">
        <v>56</v>
      </c>
      <c r="K21" s="21">
        <v>2</v>
      </c>
      <c r="L21" s="22">
        <v>0</v>
      </c>
      <c r="M21" s="22">
        <f t="shared" si="1"/>
        <v>2887</v>
      </c>
      <c r="N21" s="23">
        <v>3170</v>
      </c>
      <c r="O21" s="50">
        <f t="shared" si="2"/>
        <v>9151790</v>
      </c>
      <c r="P21" s="48">
        <f t="shared" si="3"/>
        <v>2887</v>
      </c>
      <c r="Q21" s="48">
        <v>691705</v>
      </c>
      <c r="R21" s="52">
        <f t="shared" si="4"/>
        <v>239.6</v>
      </c>
      <c r="S21" s="53">
        <f t="shared" si="5"/>
        <v>19</v>
      </c>
      <c r="T21" s="54">
        <f t="shared" si="6"/>
        <v>12</v>
      </c>
      <c r="U21" s="88" t="s">
        <v>32</v>
      </c>
      <c r="V21" t="str">
        <f t="shared" si="7"/>
        <v>○人数確認OK</v>
      </c>
    </row>
    <row r="22" spans="1:22">
      <c r="A22" s="13" t="s">
        <v>55</v>
      </c>
      <c r="B22" s="19">
        <v>1847</v>
      </c>
      <c r="C22" s="20">
        <v>974</v>
      </c>
      <c r="D22" s="20">
        <v>57</v>
      </c>
      <c r="E22" s="20">
        <v>3</v>
      </c>
      <c r="F22" s="20">
        <v>13</v>
      </c>
      <c r="G22" s="21">
        <v>52</v>
      </c>
      <c r="H22" s="21">
        <v>380</v>
      </c>
      <c r="I22" s="22">
        <v>343</v>
      </c>
      <c r="J22" s="21">
        <v>19</v>
      </c>
      <c r="K22" s="21">
        <v>6</v>
      </c>
      <c r="L22" s="22">
        <v>0</v>
      </c>
      <c r="M22" s="22">
        <f t="shared" si="1"/>
        <v>974</v>
      </c>
      <c r="N22" s="23">
        <v>3338</v>
      </c>
      <c r="O22" s="50">
        <f t="shared" si="2"/>
        <v>3251212</v>
      </c>
      <c r="P22" s="48">
        <f t="shared" si="3"/>
        <v>974</v>
      </c>
      <c r="Q22" s="48">
        <v>270587</v>
      </c>
      <c r="R22" s="52">
        <f t="shared" si="4"/>
        <v>277.8</v>
      </c>
      <c r="S22" s="53">
        <f t="shared" si="5"/>
        <v>23</v>
      </c>
      <c r="T22" s="54">
        <f t="shared" si="6"/>
        <v>2</v>
      </c>
      <c r="U22" s="88" t="s">
        <v>33</v>
      </c>
      <c r="V22" t="str">
        <f t="shared" si="7"/>
        <v>○人数確認OK</v>
      </c>
    </row>
    <row r="23" spans="1:22">
      <c r="A23" s="13" t="s">
        <v>56</v>
      </c>
      <c r="B23" s="19">
        <v>1991</v>
      </c>
      <c r="C23" s="20">
        <v>1124</v>
      </c>
      <c r="D23" s="20">
        <v>66</v>
      </c>
      <c r="E23" s="20">
        <v>3</v>
      </c>
      <c r="F23" s="20">
        <v>25</v>
      </c>
      <c r="G23" s="21">
        <v>58</v>
      </c>
      <c r="H23" s="21">
        <v>462</v>
      </c>
      <c r="I23" s="22">
        <v>237</v>
      </c>
      <c r="J23" s="21">
        <v>11</v>
      </c>
      <c r="K23" s="21">
        <v>5</v>
      </c>
      <c r="L23" s="22">
        <v>0</v>
      </c>
      <c r="M23" s="22">
        <f t="shared" si="1"/>
        <v>1124</v>
      </c>
      <c r="N23" s="23">
        <v>3214</v>
      </c>
      <c r="O23" s="50">
        <f t="shared" si="2"/>
        <v>3612536</v>
      </c>
      <c r="P23" s="48">
        <f t="shared" si="3"/>
        <v>1124</v>
      </c>
      <c r="Q23" s="48">
        <v>285550</v>
      </c>
      <c r="R23" s="52">
        <f t="shared" si="4"/>
        <v>254</v>
      </c>
      <c r="S23" s="53">
        <f t="shared" si="5"/>
        <v>21</v>
      </c>
      <c r="T23" s="54">
        <f t="shared" si="6"/>
        <v>2</v>
      </c>
      <c r="U23" s="88" t="s">
        <v>4</v>
      </c>
      <c r="V23" t="str">
        <f t="shared" si="7"/>
        <v>○人数確認OK</v>
      </c>
    </row>
    <row r="24" spans="1:22">
      <c r="A24" s="14" t="s">
        <v>114</v>
      </c>
      <c r="B24" s="18">
        <v>3476</v>
      </c>
      <c r="C24" s="20">
        <v>1685</v>
      </c>
      <c r="D24" s="20">
        <v>107</v>
      </c>
      <c r="E24" s="20">
        <v>5</v>
      </c>
      <c r="F24" s="20">
        <v>39</v>
      </c>
      <c r="G24" s="21">
        <v>104</v>
      </c>
      <c r="H24" s="21">
        <v>998</v>
      </c>
      <c r="I24" s="22">
        <v>417</v>
      </c>
      <c r="J24" s="21">
        <v>115</v>
      </c>
      <c r="K24" s="21">
        <v>6</v>
      </c>
      <c r="L24" s="22">
        <v>0</v>
      </c>
      <c r="M24" s="22">
        <f t="shared" si="1"/>
        <v>1685</v>
      </c>
      <c r="N24" s="23">
        <v>3265</v>
      </c>
      <c r="O24" s="66">
        <f t="shared" si="2"/>
        <v>5501525</v>
      </c>
      <c r="P24" s="67">
        <f t="shared" si="3"/>
        <v>1685</v>
      </c>
      <c r="Q24" s="67">
        <v>444258</v>
      </c>
      <c r="R24" s="68">
        <f t="shared" si="4"/>
        <v>263.7</v>
      </c>
      <c r="S24" s="55">
        <f t="shared" si="5"/>
        <v>21</v>
      </c>
      <c r="T24" s="56">
        <f t="shared" si="6"/>
        <v>12</v>
      </c>
      <c r="U24" s="90" t="s">
        <v>34</v>
      </c>
      <c r="V24" t="str">
        <f t="shared" si="7"/>
        <v>○人数確認OK</v>
      </c>
    </row>
    <row r="25" spans="1:22">
      <c r="A25" s="13" t="s">
        <v>0</v>
      </c>
      <c r="B25" s="19">
        <v>1983</v>
      </c>
      <c r="C25" s="28">
        <v>1159</v>
      </c>
      <c r="D25" s="28">
        <v>84</v>
      </c>
      <c r="E25" s="28">
        <v>3</v>
      </c>
      <c r="F25" s="28">
        <v>17</v>
      </c>
      <c r="G25" s="29">
        <v>62</v>
      </c>
      <c r="H25" s="29">
        <v>458</v>
      </c>
      <c r="I25" s="30">
        <v>186</v>
      </c>
      <c r="J25" s="29">
        <v>13</v>
      </c>
      <c r="K25" s="29">
        <v>1</v>
      </c>
      <c r="L25" s="30">
        <v>0</v>
      </c>
      <c r="M25" s="30">
        <f t="shared" si="1"/>
        <v>1159</v>
      </c>
      <c r="N25" s="31">
        <v>3153</v>
      </c>
      <c r="O25" s="50">
        <f t="shared" si="2"/>
        <v>3654327</v>
      </c>
      <c r="P25" s="48">
        <f t="shared" si="3"/>
        <v>1159</v>
      </c>
      <c r="Q25" s="48">
        <v>277057</v>
      </c>
      <c r="R25" s="52">
        <f t="shared" si="4"/>
        <v>239</v>
      </c>
      <c r="S25" s="53">
        <f t="shared" si="5"/>
        <v>19</v>
      </c>
      <c r="T25" s="54">
        <f t="shared" si="6"/>
        <v>11</v>
      </c>
      <c r="U25" s="88" t="s">
        <v>35</v>
      </c>
      <c r="V25" t="str">
        <f t="shared" si="7"/>
        <v>○人数確認OK</v>
      </c>
    </row>
    <row r="26" spans="1:22">
      <c r="A26" s="13" t="s">
        <v>115</v>
      </c>
      <c r="B26" s="19">
        <v>2478</v>
      </c>
      <c r="C26" s="20">
        <v>1361</v>
      </c>
      <c r="D26" s="20">
        <v>86</v>
      </c>
      <c r="E26" s="20">
        <v>3</v>
      </c>
      <c r="F26" s="20">
        <v>14</v>
      </c>
      <c r="G26" s="21">
        <v>83</v>
      </c>
      <c r="H26" s="21">
        <v>685</v>
      </c>
      <c r="I26" s="22">
        <v>220</v>
      </c>
      <c r="J26" s="21">
        <v>26</v>
      </c>
      <c r="K26" s="21">
        <v>0</v>
      </c>
      <c r="L26" s="22">
        <v>0</v>
      </c>
      <c r="M26" s="22">
        <f t="shared" si="1"/>
        <v>1361</v>
      </c>
      <c r="N26" s="23">
        <v>3103</v>
      </c>
      <c r="O26" s="50">
        <f t="shared" si="2"/>
        <v>4223183</v>
      </c>
      <c r="P26" s="48">
        <f t="shared" si="3"/>
        <v>1361</v>
      </c>
      <c r="Q26" s="48">
        <v>297983</v>
      </c>
      <c r="R26" s="52">
        <f t="shared" si="4"/>
        <v>218.9</v>
      </c>
      <c r="S26" s="53">
        <f t="shared" si="5"/>
        <v>18</v>
      </c>
      <c r="T26" s="54">
        <f t="shared" si="6"/>
        <v>3</v>
      </c>
      <c r="U26" s="88" t="s">
        <v>36</v>
      </c>
      <c r="V26" t="str">
        <f t="shared" si="7"/>
        <v>○人数確認OK</v>
      </c>
    </row>
    <row r="27" spans="1:22">
      <c r="A27" s="13" t="s">
        <v>116</v>
      </c>
      <c r="B27" s="19">
        <v>1607</v>
      </c>
      <c r="C27" s="20">
        <v>1017</v>
      </c>
      <c r="D27" s="20">
        <v>55</v>
      </c>
      <c r="E27" s="20">
        <v>3</v>
      </c>
      <c r="F27" s="20">
        <v>22</v>
      </c>
      <c r="G27" s="21">
        <v>56</v>
      </c>
      <c r="H27" s="21">
        <v>281</v>
      </c>
      <c r="I27" s="22">
        <v>135</v>
      </c>
      <c r="J27" s="21">
        <v>37</v>
      </c>
      <c r="K27" s="21">
        <v>1</v>
      </c>
      <c r="L27" s="22">
        <v>0</v>
      </c>
      <c r="M27" s="22">
        <f t="shared" si="1"/>
        <v>1017</v>
      </c>
      <c r="N27" s="23">
        <v>3007</v>
      </c>
      <c r="O27" s="50">
        <f t="shared" si="2"/>
        <v>3058119</v>
      </c>
      <c r="P27" s="48">
        <f t="shared" si="3"/>
        <v>1017</v>
      </c>
      <c r="Q27" s="48">
        <v>218682</v>
      </c>
      <c r="R27" s="52">
        <f t="shared" si="4"/>
        <v>215</v>
      </c>
      <c r="S27" s="53">
        <f t="shared" si="5"/>
        <v>17</v>
      </c>
      <c r="T27" s="54">
        <f t="shared" si="6"/>
        <v>11</v>
      </c>
      <c r="U27" s="88" t="s">
        <v>37</v>
      </c>
      <c r="V27" t="str">
        <f t="shared" si="7"/>
        <v>○人数確認OK</v>
      </c>
    </row>
    <row r="28" spans="1:22">
      <c r="A28" s="13" t="s">
        <v>1</v>
      </c>
      <c r="B28" s="19">
        <v>3563</v>
      </c>
      <c r="C28" s="20">
        <v>2038</v>
      </c>
      <c r="D28" s="20">
        <v>126</v>
      </c>
      <c r="E28" s="20">
        <v>5</v>
      </c>
      <c r="F28" s="20">
        <v>41</v>
      </c>
      <c r="G28" s="21">
        <v>118</v>
      </c>
      <c r="H28" s="21">
        <v>819</v>
      </c>
      <c r="I28" s="22">
        <v>403</v>
      </c>
      <c r="J28" s="21">
        <v>13</v>
      </c>
      <c r="K28" s="21">
        <v>0</v>
      </c>
      <c r="L28" s="22">
        <v>0</v>
      </c>
      <c r="M28" s="22">
        <f t="shared" si="1"/>
        <v>2038</v>
      </c>
      <c r="N28" s="23">
        <v>3025</v>
      </c>
      <c r="O28" s="50">
        <f t="shared" si="2"/>
        <v>6164950</v>
      </c>
      <c r="P28" s="48">
        <f t="shared" si="3"/>
        <v>2038</v>
      </c>
      <c r="Q28" s="48">
        <v>444005</v>
      </c>
      <c r="R28" s="52">
        <f t="shared" si="4"/>
        <v>217.9</v>
      </c>
      <c r="S28" s="53">
        <f t="shared" si="5"/>
        <v>18</v>
      </c>
      <c r="T28" s="54">
        <f t="shared" si="6"/>
        <v>2</v>
      </c>
      <c r="U28" s="88" t="s">
        <v>38</v>
      </c>
      <c r="V28" t="str">
        <f t="shared" si="7"/>
        <v>○人数確認OK</v>
      </c>
    </row>
    <row r="29" spans="1:22">
      <c r="A29" s="13" t="s">
        <v>117</v>
      </c>
      <c r="B29" s="19">
        <v>4429</v>
      </c>
      <c r="C29" s="32">
        <v>2282</v>
      </c>
      <c r="D29" s="32">
        <v>112</v>
      </c>
      <c r="E29" s="32">
        <v>4</v>
      </c>
      <c r="F29" s="32">
        <v>59</v>
      </c>
      <c r="G29" s="33">
        <v>130</v>
      </c>
      <c r="H29" s="33">
        <v>1168</v>
      </c>
      <c r="I29" s="34">
        <v>645</v>
      </c>
      <c r="J29" s="33">
        <v>29</v>
      </c>
      <c r="K29" s="33">
        <v>0</v>
      </c>
      <c r="L29" s="34">
        <v>0</v>
      </c>
      <c r="M29" s="34">
        <f t="shared" si="1"/>
        <v>2282</v>
      </c>
      <c r="N29" s="35">
        <v>3134</v>
      </c>
      <c r="O29" s="50">
        <f t="shared" si="2"/>
        <v>7151788</v>
      </c>
      <c r="P29" s="48">
        <f t="shared" si="3"/>
        <v>2282</v>
      </c>
      <c r="Q29" s="48">
        <v>513804</v>
      </c>
      <c r="R29" s="52">
        <f t="shared" si="4"/>
        <v>225.2</v>
      </c>
      <c r="S29" s="53">
        <f t="shared" si="5"/>
        <v>18</v>
      </c>
      <c r="T29" s="54">
        <f t="shared" si="6"/>
        <v>9</v>
      </c>
      <c r="U29" s="88" t="s">
        <v>39</v>
      </c>
      <c r="V29" t="str">
        <f t="shared" si="7"/>
        <v>○人数確認OK</v>
      </c>
    </row>
    <row r="30" spans="1:22">
      <c r="A30" s="15" t="s">
        <v>118</v>
      </c>
      <c r="B30" s="36">
        <v>3344</v>
      </c>
      <c r="C30" s="20">
        <v>2280</v>
      </c>
      <c r="D30" s="20">
        <v>111</v>
      </c>
      <c r="E30" s="20">
        <v>4</v>
      </c>
      <c r="F30" s="20">
        <v>32</v>
      </c>
      <c r="G30" s="21">
        <v>103</v>
      </c>
      <c r="H30" s="21">
        <v>604</v>
      </c>
      <c r="I30" s="22">
        <v>190</v>
      </c>
      <c r="J30" s="21">
        <v>12</v>
      </c>
      <c r="K30" s="21">
        <v>8</v>
      </c>
      <c r="L30" s="22">
        <v>0</v>
      </c>
      <c r="M30" s="22">
        <f t="shared" si="1"/>
        <v>2280</v>
      </c>
      <c r="N30" s="23">
        <v>3112</v>
      </c>
      <c r="O30" s="61">
        <f t="shared" si="2"/>
        <v>7095360</v>
      </c>
      <c r="P30" s="62">
        <f t="shared" si="3"/>
        <v>2280</v>
      </c>
      <c r="Q30" s="62">
        <v>518206</v>
      </c>
      <c r="R30" s="63">
        <f t="shared" si="4"/>
        <v>227.3</v>
      </c>
      <c r="S30" s="57">
        <f t="shared" si="5"/>
        <v>18</v>
      </c>
      <c r="T30" s="58">
        <f t="shared" si="6"/>
        <v>11</v>
      </c>
      <c r="U30" s="91" t="s">
        <v>40</v>
      </c>
      <c r="V30" t="str">
        <f t="shared" si="7"/>
        <v>○人数確認OK</v>
      </c>
    </row>
    <row r="31" spans="1:22">
      <c r="A31" s="13" t="s">
        <v>119</v>
      </c>
      <c r="B31" s="19">
        <v>2973</v>
      </c>
      <c r="C31" s="20">
        <v>1492</v>
      </c>
      <c r="D31" s="20">
        <v>68</v>
      </c>
      <c r="E31" s="20">
        <v>5</v>
      </c>
      <c r="F31" s="20">
        <v>20</v>
      </c>
      <c r="G31" s="21">
        <v>84</v>
      </c>
      <c r="H31" s="21">
        <v>804</v>
      </c>
      <c r="I31" s="22">
        <v>480</v>
      </c>
      <c r="J31" s="21">
        <v>14</v>
      </c>
      <c r="K31" s="21">
        <v>6</v>
      </c>
      <c r="L31" s="22">
        <v>0</v>
      </c>
      <c r="M31" s="22">
        <f t="shared" si="1"/>
        <v>1492</v>
      </c>
      <c r="N31" s="23">
        <v>3068</v>
      </c>
      <c r="O31" s="50">
        <f t="shared" si="2"/>
        <v>4577456</v>
      </c>
      <c r="P31" s="48">
        <f t="shared" si="3"/>
        <v>1492</v>
      </c>
      <c r="Q31" s="48">
        <v>349023</v>
      </c>
      <c r="R31" s="52">
        <f t="shared" si="4"/>
        <v>233.9</v>
      </c>
      <c r="S31" s="53">
        <f t="shared" si="5"/>
        <v>19</v>
      </c>
      <c r="T31" s="54">
        <f t="shared" si="6"/>
        <v>6</v>
      </c>
      <c r="U31" s="92" t="s">
        <v>45</v>
      </c>
      <c r="V31" t="str">
        <f t="shared" si="7"/>
        <v>○人数確認OK</v>
      </c>
    </row>
    <row r="32" spans="1:22" ht="14.25" thickBot="1">
      <c r="A32" s="16" t="s">
        <v>120</v>
      </c>
      <c r="B32" s="37">
        <v>3623</v>
      </c>
      <c r="C32" s="38">
        <v>2154</v>
      </c>
      <c r="D32" s="38">
        <v>123</v>
      </c>
      <c r="E32" s="38">
        <v>3</v>
      </c>
      <c r="F32" s="38">
        <v>59</v>
      </c>
      <c r="G32" s="39">
        <v>90</v>
      </c>
      <c r="H32" s="39">
        <v>539</v>
      </c>
      <c r="I32" s="40">
        <v>639</v>
      </c>
      <c r="J32" s="39">
        <v>16</v>
      </c>
      <c r="K32" s="39">
        <v>0</v>
      </c>
      <c r="L32" s="40">
        <v>0</v>
      </c>
      <c r="M32" s="40">
        <f t="shared" si="1"/>
        <v>2154</v>
      </c>
      <c r="N32" s="41">
        <v>3065</v>
      </c>
      <c r="O32" s="64">
        <f t="shared" si="2"/>
        <v>6602010</v>
      </c>
      <c r="P32" s="49">
        <f t="shared" si="3"/>
        <v>2154</v>
      </c>
      <c r="Q32" s="49">
        <v>513263</v>
      </c>
      <c r="R32" s="65">
        <f t="shared" si="4"/>
        <v>238.3</v>
      </c>
      <c r="S32" s="59">
        <f t="shared" si="5"/>
        <v>19</v>
      </c>
      <c r="T32" s="60">
        <f t="shared" si="6"/>
        <v>10</v>
      </c>
      <c r="U32" s="93" t="s">
        <v>10</v>
      </c>
      <c r="V32" t="str">
        <f t="shared" si="7"/>
        <v>○人数確認OK</v>
      </c>
    </row>
    <row r="33" spans="1:20" ht="13.5" customHeight="1">
      <c r="A33" s="82" t="s">
        <v>29</v>
      </c>
      <c r="P33" s="51"/>
      <c r="Q33" s="51"/>
      <c r="R33" s="51"/>
      <c r="S33" s="94"/>
      <c r="T33" s="94"/>
    </row>
    <row r="35" spans="1:20">
      <c r="S35" s="94"/>
    </row>
  </sheetData>
  <mergeCells count="2">
    <mergeCell ref="N1:T1"/>
    <mergeCell ref="S7:T7"/>
  </mergeCells>
  <phoneticPr fontId="7"/>
  <pageMargins left="0.19685039370078741" right="0.19685039370078741" top="0.74803149606299213" bottom="0.74803149606299213" header="0.31496062992125984" footer="0.31496062992125984"/>
  <pageSetup paperSize="8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職種別職員数 </vt:lpstr>
      <vt:lpstr>算出シート </vt:lpstr>
    </vt:vector>
  </TitlesOfParts>
  <Company>東京都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大藤社</cp:lastModifiedBy>
  <cp:lastPrinted>2019-08-08T07:47:45Z</cp:lastPrinted>
  <dcterms:created xsi:type="dcterms:W3CDTF">2003-03-02T23:24:00Z</dcterms:created>
  <dcterms:modified xsi:type="dcterms:W3CDTF">2019-08-08T07:47:53Z</dcterms:modified>
</cp:coreProperties>
</file>