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差替220902\02\"/>
    </mc:Choice>
  </mc:AlternateContent>
  <xr:revisionPtr revIDLastSave="0" documentId="13_ncr:1_{22EDF96D-EF44-4AF3-BB94-8C05BC75ED3E}" xr6:coauthVersionLast="47" xr6:coauthVersionMax="47" xr10:uidLastSave="{00000000-0000-0000-0000-000000000000}"/>
  <bookViews>
    <workbookView xWindow="4095" yWindow="765" windowWidth="19320" windowHeight="15465" tabRatio="840" xr2:uid="{00000000-000D-0000-FFFF-FFFF00000000}"/>
  </bookViews>
  <sheets>
    <sheet name="(5)ｵa" sheetId="25" r:id="rId1"/>
    <sheet name="(5)ｵb" sheetId="26" r:id="rId2"/>
  </sheets>
  <definedNames>
    <definedName name="_２①_下水道">#REF!</definedName>
    <definedName name="itiran">#REF!</definedName>
    <definedName name="_xlnm.Print_Area" localSheetId="0">'(5)ｵa'!$B$3:$AF$79</definedName>
    <definedName name="_xlnm.Print_Area" localSheetId="1">'(5)ｵb'!$B$1:$R$52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'(5)ｵa'!$B$3:$AF$79</definedName>
    <definedName name="Z_0B6141FA_2B47_4C7C_8EFC_5DC2FB9D0975_.wvu.PrintArea" localSheetId="1" hidden="1">'(5)ｵb'!$B$1:$R$52</definedName>
    <definedName name="Z_4D234F52_6052_44E7_8723_FA87F43FBFCB_.wvu.PrintArea" localSheetId="0" hidden="1">'(5)ｵa'!$B$3:$AF$79</definedName>
    <definedName name="Z_4D234F52_6052_44E7_8723_FA87F43FBFCB_.wvu.PrintArea" localSheetId="1" hidden="1">'(5)ｵb'!$B$1:$R$52</definedName>
    <definedName name="選択">#REF!</definedName>
  </definedNames>
  <calcPr calcId="191029"/>
  <customWorkbookViews>
    <customWorkbookView name="東京都_x000a_ - 個人用ビュー" guid="{4D234F52-6052-44E7-8723-FA87F43FBFCB}" mergeInterval="0" personalView="1" xWindow="68" yWindow="77" windowWidth="1392" windowHeight="1025" tabRatio="882" activeSheetId="29"/>
    <customWorkbookView name="東京都 - 個人用ビュー" guid="{0B6141FA-2B47-4C7C-8EFC-5DC2FB9D0975}" mergeInterval="0" personalView="1" maximized="1" xWindow="-9" yWindow="-9" windowWidth="1938" windowHeight="1048" tabRatio="8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8" i="26" l="1"/>
  <c r="P28" i="26"/>
  <c r="P16" i="26"/>
  <c r="P12" i="26"/>
  <c r="P9" i="26"/>
  <c r="P29" i="26"/>
  <c r="P22" i="26"/>
  <c r="P36" i="26"/>
  <c r="I38" i="26"/>
  <c r="P45" i="26"/>
  <c r="P34" i="26"/>
  <c r="P33" i="26"/>
  <c r="P32" i="26"/>
  <c r="P31" i="26"/>
  <c r="P23" i="26"/>
  <c r="P21" i="26"/>
  <c r="P20" i="26"/>
  <c r="P19" i="26"/>
  <c r="P18" i="26"/>
  <c r="P17" i="26"/>
  <c r="P13" i="26"/>
  <c r="P11" i="26"/>
  <c r="P10" i="26"/>
  <c r="P39" i="26"/>
  <c r="AC12" i="25" l="1"/>
  <c r="AC9" i="25" s="1"/>
  <c r="AC11" i="25"/>
  <c r="AC10" i="25"/>
  <c r="AB12" i="25"/>
  <c r="AB9" i="25" s="1"/>
  <c r="AB11" i="25"/>
  <c r="AB10" i="25"/>
  <c r="O9" i="26" l="1"/>
  <c r="AH10" i="25" l="1"/>
  <c r="AH11" i="25"/>
  <c r="AH12" i="25"/>
  <c r="AD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AD11" i="25"/>
  <c r="AA11" i="25"/>
  <c r="Z11" i="25"/>
  <c r="Y11" i="25"/>
  <c r="X11" i="25"/>
  <c r="W11" i="25"/>
  <c r="W9" i="25" s="1"/>
  <c r="V11" i="25"/>
  <c r="U11" i="25"/>
  <c r="T11" i="25"/>
  <c r="T9" i="25" s="1"/>
  <c r="S11" i="25"/>
  <c r="R11" i="25"/>
  <c r="Q11" i="25"/>
  <c r="Q9" i="25" s="1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AD10" i="25"/>
  <c r="AA10" i="25"/>
  <c r="Z10" i="25"/>
  <c r="Y10" i="25"/>
  <c r="X10" i="25"/>
  <c r="X9" i="25" s="1"/>
  <c r="W10" i="25"/>
  <c r="V10" i="25"/>
  <c r="U10" i="25"/>
  <c r="T10" i="25"/>
  <c r="S10" i="25"/>
  <c r="R10" i="25"/>
  <c r="Q10" i="25"/>
  <c r="P10" i="25"/>
  <c r="O10" i="25"/>
  <c r="N10" i="25"/>
  <c r="N9" i="25" s="1"/>
  <c r="M10" i="25"/>
  <c r="L10" i="25"/>
  <c r="L9" i="25" s="1"/>
  <c r="K10" i="25"/>
  <c r="J10" i="25"/>
  <c r="I10" i="25"/>
  <c r="H10" i="25"/>
  <c r="G10" i="25"/>
  <c r="F10" i="25"/>
  <c r="F9" i="25" s="1"/>
  <c r="E10" i="25"/>
  <c r="D10" i="25"/>
  <c r="Z9" i="25"/>
  <c r="P9" i="25"/>
  <c r="H9" i="25"/>
  <c r="D9" i="25" l="1"/>
  <c r="V9" i="25"/>
  <c r="AD9" i="25"/>
  <c r="O9" i="25"/>
  <c r="U9" i="25"/>
  <c r="E9" i="25"/>
  <c r="G9" i="25"/>
  <c r="M9" i="25"/>
  <c r="Y9" i="25"/>
  <c r="S9" i="25"/>
  <c r="R9" i="25"/>
  <c r="J9" i="25"/>
  <c r="I9" i="25"/>
  <c r="K9" i="25"/>
  <c r="AA9" i="25"/>
  <c r="AH9" i="25"/>
  <c r="AE48" i="25" l="1"/>
  <c r="H6" i="26" l="1"/>
  <c r="I6" i="26"/>
  <c r="J6" i="26"/>
  <c r="K6" i="26"/>
  <c r="L6" i="26"/>
  <c r="M6" i="26"/>
  <c r="N6" i="26"/>
  <c r="H7" i="26"/>
  <c r="I7" i="26"/>
  <c r="J7" i="26"/>
  <c r="K7" i="26"/>
  <c r="L7" i="26"/>
  <c r="M7" i="26"/>
  <c r="N7" i="26"/>
  <c r="H8" i="26"/>
  <c r="I8" i="26"/>
  <c r="J8" i="26"/>
  <c r="K8" i="26"/>
  <c r="L8" i="26"/>
  <c r="M8" i="26"/>
  <c r="N8" i="26"/>
  <c r="G8" i="26"/>
  <c r="G7" i="26"/>
  <c r="G6" i="26"/>
  <c r="G5" i="26" s="1"/>
  <c r="M5" i="26" l="1"/>
  <c r="K5" i="26"/>
  <c r="I5" i="26"/>
  <c r="N5" i="26"/>
  <c r="L5" i="26"/>
  <c r="J5" i="26"/>
  <c r="H5" i="26"/>
  <c r="O10" i="26" l="1"/>
  <c r="AE75" i="25" l="1"/>
  <c r="AI75" i="25" s="1"/>
  <c r="AE74" i="25"/>
  <c r="AI74" i="25" s="1"/>
  <c r="Y10" i="26" l="1"/>
  <c r="Y11" i="26"/>
  <c r="Y12" i="26"/>
  <c r="Y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9" i="26"/>
  <c r="O51" i="26" l="1"/>
  <c r="O50" i="26"/>
  <c r="O49" i="26"/>
  <c r="O48" i="26"/>
  <c r="O47" i="26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P8" i="26"/>
  <c r="F8" i="26"/>
  <c r="E8" i="26"/>
  <c r="D8" i="26"/>
  <c r="C8" i="26"/>
  <c r="P7" i="26"/>
  <c r="F7" i="26"/>
  <c r="E7" i="26"/>
  <c r="D7" i="26"/>
  <c r="C7" i="26"/>
  <c r="P6" i="26"/>
  <c r="F6" i="26"/>
  <c r="E6" i="26"/>
  <c r="D6" i="26"/>
  <c r="C6" i="26"/>
  <c r="AE76" i="25"/>
  <c r="AI76" i="25" s="1"/>
  <c r="AE73" i="25"/>
  <c r="AI73" i="25" s="1"/>
  <c r="AE72" i="25"/>
  <c r="AI72" i="25" s="1"/>
  <c r="AE71" i="25"/>
  <c r="AI71" i="25" s="1"/>
  <c r="AE70" i="25"/>
  <c r="AI70" i="25" s="1"/>
  <c r="AE69" i="25"/>
  <c r="AI69" i="25" s="1"/>
  <c r="AE68" i="25"/>
  <c r="AI68" i="25" s="1"/>
  <c r="AE67" i="25"/>
  <c r="AI67" i="25" s="1"/>
  <c r="AE66" i="25"/>
  <c r="AI66" i="25" s="1"/>
  <c r="AE65" i="25"/>
  <c r="AI65" i="25" s="1"/>
  <c r="AE64" i="25"/>
  <c r="AI64" i="25" s="1"/>
  <c r="AE63" i="25"/>
  <c r="AI63" i="25" s="1"/>
  <c r="AE62" i="25"/>
  <c r="AI62" i="25" s="1"/>
  <c r="AE61" i="25"/>
  <c r="AI61" i="25" s="1"/>
  <c r="AE60" i="25"/>
  <c r="AI60" i="25" s="1"/>
  <c r="AE59" i="25"/>
  <c r="AI59" i="25" s="1"/>
  <c r="AE58" i="25"/>
  <c r="AI58" i="25" s="1"/>
  <c r="AE57" i="25"/>
  <c r="AI57" i="25" s="1"/>
  <c r="AE56" i="25"/>
  <c r="AI56" i="25" s="1"/>
  <c r="AE55" i="25"/>
  <c r="AI55" i="25" s="1"/>
  <c r="AE54" i="25"/>
  <c r="AI54" i="25" s="1"/>
  <c r="AE53" i="25"/>
  <c r="AI53" i="25" s="1"/>
  <c r="AE52" i="25"/>
  <c r="AE51" i="25"/>
  <c r="AI51" i="25" s="1"/>
  <c r="AE50" i="25"/>
  <c r="AI50" i="25" s="1"/>
  <c r="AE49" i="25"/>
  <c r="AI49" i="25" s="1"/>
  <c r="AI48" i="25"/>
  <c r="AE47" i="25"/>
  <c r="AI47" i="25" s="1"/>
  <c r="AE46" i="25"/>
  <c r="AI46" i="25" s="1"/>
  <c r="AE45" i="25"/>
  <c r="AI45" i="25" s="1"/>
  <c r="AE44" i="25"/>
  <c r="AI44" i="25" s="1"/>
  <c r="AE43" i="25"/>
  <c r="AI43" i="25" s="1"/>
  <c r="AE42" i="25"/>
  <c r="AI42" i="25" s="1"/>
  <c r="AE41" i="25"/>
  <c r="AI41" i="25" s="1"/>
  <c r="AE40" i="25"/>
  <c r="AI40" i="25" s="1"/>
  <c r="AE39" i="25"/>
  <c r="AE38" i="25"/>
  <c r="AI38" i="25" s="1"/>
  <c r="AE37" i="25"/>
  <c r="AI37" i="25" s="1"/>
  <c r="AE36" i="25"/>
  <c r="AI36" i="25" s="1"/>
  <c r="AE35" i="25"/>
  <c r="AI35" i="25" s="1"/>
  <c r="AE34" i="25"/>
  <c r="AI34" i="25" s="1"/>
  <c r="AE33" i="25"/>
  <c r="AI33" i="25" s="1"/>
  <c r="AE32" i="25"/>
  <c r="AI32" i="25" s="1"/>
  <c r="AE31" i="25"/>
  <c r="AI31" i="25" s="1"/>
  <c r="AE30" i="25"/>
  <c r="AI30" i="25" s="1"/>
  <c r="AE29" i="25"/>
  <c r="AI29" i="25" s="1"/>
  <c r="AE28" i="25"/>
  <c r="AI28" i="25" s="1"/>
  <c r="AE27" i="25"/>
  <c r="AI27" i="25" s="1"/>
  <c r="AE26" i="25"/>
  <c r="AI26" i="25" s="1"/>
  <c r="AE25" i="25"/>
  <c r="AI25" i="25" s="1"/>
  <c r="AE24" i="25"/>
  <c r="AI24" i="25" s="1"/>
  <c r="AE23" i="25"/>
  <c r="AI23" i="25" s="1"/>
  <c r="AE22" i="25"/>
  <c r="AI22" i="25" s="1"/>
  <c r="AE21" i="25"/>
  <c r="AI21" i="25" s="1"/>
  <c r="AE20" i="25"/>
  <c r="AI20" i="25" s="1"/>
  <c r="AE19" i="25"/>
  <c r="AI19" i="25" s="1"/>
  <c r="AE18" i="25"/>
  <c r="AI18" i="25" s="1"/>
  <c r="AE17" i="25"/>
  <c r="AI17" i="25" s="1"/>
  <c r="AE16" i="25"/>
  <c r="AI16" i="25" s="1"/>
  <c r="AE15" i="25"/>
  <c r="AI15" i="25" s="1"/>
  <c r="AE14" i="25"/>
  <c r="AI14" i="25" s="1"/>
  <c r="AE13" i="25"/>
  <c r="AE12" i="25" l="1"/>
  <c r="AI12" i="25" s="1"/>
  <c r="P5" i="26"/>
  <c r="D5" i="26"/>
  <c r="AE10" i="25"/>
  <c r="AE11" i="25"/>
  <c r="AI11" i="25" s="1"/>
  <c r="AI39" i="25"/>
  <c r="AI13" i="25"/>
  <c r="F5" i="26"/>
  <c r="O8" i="26"/>
  <c r="O6" i="26"/>
  <c r="E5" i="26"/>
  <c r="C5" i="26"/>
  <c r="O7" i="26"/>
  <c r="AI52" i="25"/>
  <c r="O5" i="26" l="1"/>
  <c r="AE9" i="25"/>
  <c r="AI9" i="25" s="1"/>
  <c r="AI10" i="25"/>
</calcChain>
</file>

<file path=xl/sharedStrings.xml><?xml version="1.0" encoding="utf-8"?>
<sst xmlns="http://schemas.openxmlformats.org/spreadsheetml/2006/main" count="423" uniqueCount="313">
  <si>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</si>
  <si>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</si>
  <si>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</si>
  <si>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</si>
  <si>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</si>
  <si>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</si>
  <si>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</si>
  <si>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</si>
  <si>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</si>
  <si>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</si>
  <si>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</si>
  <si>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</si>
  <si>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</si>
  <si>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</si>
  <si>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</si>
  <si>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</si>
  <si>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</si>
  <si>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</si>
  <si>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</si>
  <si>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</si>
  <si>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</si>
  <si>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</si>
  <si>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</si>
  <si>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</si>
  <si>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</si>
  <si>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</si>
  <si>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</si>
  <si>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</si>
  <si>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</si>
  <si>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</si>
  <si>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</si>
  <si>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</si>
  <si>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</si>
  <si>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</si>
  <si>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</si>
  <si>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</si>
  <si>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</si>
  <si>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</si>
  <si>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</si>
  <si>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西東京市</t>
    <rPh sb="0" eb="1">
      <t>ニシ</t>
    </rPh>
    <rPh sb="1" eb="3">
      <t>トウキョウ</t>
    </rPh>
    <rPh sb="3" eb="4">
      <t>シ</t>
    </rPh>
    <phoneticPr fontId="4"/>
  </si>
  <si>
    <t>西</t>
    <rPh sb="0" eb="1">
      <t>ニシ</t>
    </rPh>
    <phoneticPr fontId="4"/>
  </si>
  <si>
    <t>事業</t>
    <rPh sb="0" eb="2">
      <t>ジギョウ</t>
    </rPh>
    <phoneticPr fontId="4"/>
  </si>
  <si>
    <t>青ヶ島村</t>
  </si>
  <si>
    <t>合計</t>
    <rPh sb="0" eb="2">
      <t>ゴウケイ</t>
    </rPh>
    <phoneticPr fontId="4"/>
  </si>
  <si>
    <t>市計</t>
    <rPh sb="0" eb="1">
      <t>シ</t>
    </rPh>
    <rPh sb="1" eb="2">
      <t>ケイ</t>
    </rPh>
    <phoneticPr fontId="4"/>
  </si>
  <si>
    <t>西</t>
    <rPh sb="0" eb="1">
      <t>ニシ</t>
    </rPh>
    <phoneticPr fontId="5"/>
  </si>
  <si>
    <t>チェック（差額）</t>
    <rPh sb="5" eb="7">
      <t>サガク</t>
    </rPh>
    <phoneticPr fontId="4"/>
  </si>
  <si>
    <t>（単位：千円）</t>
    <rPh sb="1" eb="3">
      <t>タンイ</t>
    </rPh>
    <rPh sb="4" eb="6">
      <t>センエン</t>
    </rPh>
    <phoneticPr fontId="4"/>
  </si>
  <si>
    <t>公共事業</t>
    <rPh sb="0" eb="2">
      <t>コウキョウ</t>
    </rPh>
    <rPh sb="2" eb="4">
      <t>ジギョウ</t>
    </rPh>
    <phoneticPr fontId="4"/>
  </si>
  <si>
    <t>公営住宅</t>
    <rPh sb="0" eb="2">
      <t>コウエイ</t>
    </rPh>
    <rPh sb="2" eb="4">
      <t>ジュウタク</t>
    </rPh>
    <phoneticPr fontId="4"/>
  </si>
  <si>
    <t>災害復</t>
    <rPh sb="0" eb="2">
      <t>サイガイ</t>
    </rPh>
    <rPh sb="2" eb="3">
      <t>フッキュウ</t>
    </rPh>
    <phoneticPr fontId="4"/>
  </si>
  <si>
    <t>教育・福祉</t>
    <rPh sb="0" eb="2">
      <t>キョウイク</t>
    </rPh>
    <rPh sb="3" eb="5">
      <t>フクシ</t>
    </rPh>
    <phoneticPr fontId="4"/>
  </si>
  <si>
    <t>一般</t>
    <rPh sb="0" eb="2">
      <t>イッパン</t>
    </rPh>
    <phoneticPr fontId="4"/>
  </si>
  <si>
    <t>辺地</t>
    <rPh sb="0" eb="2">
      <t>ヘンチ</t>
    </rPh>
    <phoneticPr fontId="4"/>
  </si>
  <si>
    <t>過疎対</t>
    <rPh sb="0" eb="2">
      <t>カソ</t>
    </rPh>
    <rPh sb="2" eb="3">
      <t>ツイ</t>
    </rPh>
    <phoneticPr fontId="4"/>
  </si>
  <si>
    <t>公共用地</t>
    <rPh sb="0" eb="2">
      <t>コウキョウ</t>
    </rPh>
    <rPh sb="2" eb="4">
      <t>ヨウチ</t>
    </rPh>
    <phoneticPr fontId="4"/>
  </si>
  <si>
    <t>厚生福祉</t>
    <rPh sb="0" eb="2">
      <t>コウセイ</t>
    </rPh>
    <rPh sb="2" eb="4">
      <t>フクシ</t>
    </rPh>
    <phoneticPr fontId="4"/>
  </si>
  <si>
    <t>退職手当債</t>
    <rPh sb="0" eb="2">
      <t>タイショク</t>
    </rPh>
    <rPh sb="2" eb="4">
      <t>テアテ</t>
    </rPh>
    <rPh sb="4" eb="5">
      <t>サイ</t>
    </rPh>
    <phoneticPr fontId="4"/>
  </si>
  <si>
    <t>国予算政府</t>
    <rPh sb="0" eb="1">
      <t>クニ</t>
    </rPh>
    <rPh sb="1" eb="3">
      <t>ヨサン</t>
    </rPh>
    <rPh sb="3" eb="5">
      <t>セイフ</t>
    </rPh>
    <phoneticPr fontId="4"/>
  </si>
  <si>
    <t>財源</t>
    <rPh sb="0" eb="2">
      <t>ザイゲン</t>
    </rPh>
    <phoneticPr fontId="4"/>
  </si>
  <si>
    <t>減収補填債</t>
    <rPh sb="2" eb="4">
      <t>ホテン</t>
    </rPh>
    <phoneticPr fontId="4"/>
  </si>
  <si>
    <t>臨時財政</t>
    <rPh sb="0" eb="2">
      <t>リンジ</t>
    </rPh>
    <rPh sb="2" eb="4">
      <t>ザイセイ</t>
    </rPh>
    <phoneticPr fontId="4"/>
  </si>
  <si>
    <t>公共事業等</t>
    <rPh sb="0" eb="2">
      <t>コウキョウ</t>
    </rPh>
    <rPh sb="2" eb="4">
      <t>ジギョウ</t>
    </rPh>
    <rPh sb="4" eb="5">
      <t>トウ</t>
    </rPh>
    <phoneticPr fontId="4"/>
  </si>
  <si>
    <t>減税</t>
    <rPh sb="0" eb="1">
      <t>ゲンシュウ</t>
    </rPh>
    <rPh sb="1" eb="2">
      <t>ゼイ</t>
    </rPh>
    <phoneticPr fontId="4"/>
  </si>
  <si>
    <t>臨時税収</t>
    <rPh sb="0" eb="2">
      <t>リンジ</t>
    </rPh>
    <rPh sb="2" eb="4">
      <t>ゼイシュウ</t>
    </rPh>
    <phoneticPr fontId="4"/>
  </si>
  <si>
    <t>調整債</t>
    <rPh sb="0" eb="3">
      <t>チョウセイサイ</t>
    </rPh>
    <phoneticPr fontId="4"/>
  </si>
  <si>
    <t>減収補填債特例分</t>
    <rPh sb="2" eb="4">
      <t>ホテン</t>
    </rPh>
    <rPh sb="5" eb="7">
      <t>トクレイ</t>
    </rPh>
    <rPh sb="7" eb="8">
      <t>ブン</t>
    </rPh>
    <phoneticPr fontId="4"/>
  </si>
  <si>
    <t>都道府県</t>
    <rPh sb="0" eb="4">
      <t>トドウフケン</t>
    </rPh>
    <phoneticPr fontId="4"/>
  </si>
  <si>
    <t>その他</t>
    <rPh sb="2" eb="3">
      <t>タ</t>
    </rPh>
    <phoneticPr fontId="4"/>
  </si>
  <si>
    <t>団</t>
    <rPh sb="0" eb="1">
      <t>ダン</t>
    </rPh>
    <phoneticPr fontId="4"/>
  </si>
  <si>
    <t>団体</t>
    <rPh sb="0" eb="2">
      <t>ダンタイ</t>
    </rPh>
    <phoneticPr fontId="4"/>
  </si>
  <si>
    <t>等</t>
    <rPh sb="0" eb="1">
      <t>ナド</t>
    </rPh>
    <phoneticPr fontId="4"/>
  </si>
  <si>
    <t>建設事業</t>
    <rPh sb="0" eb="2">
      <t>ケンセツ</t>
    </rPh>
    <rPh sb="2" eb="4">
      <t>ジギョウ</t>
    </rPh>
    <phoneticPr fontId="4"/>
  </si>
  <si>
    <t>旧事業</t>
    <rPh sb="0" eb="1">
      <t>フッキュウ</t>
    </rPh>
    <rPh sb="1" eb="3">
      <t>ジギョウ</t>
    </rPh>
    <phoneticPr fontId="4"/>
  </si>
  <si>
    <t>施設等整備</t>
    <rPh sb="3" eb="5">
      <t>セイビ</t>
    </rPh>
    <phoneticPr fontId="4"/>
  </si>
  <si>
    <t>単独事業</t>
    <rPh sb="0" eb="2">
      <t>タンドク</t>
    </rPh>
    <rPh sb="2" eb="4">
      <t>ジギョウ</t>
    </rPh>
    <phoneticPr fontId="4"/>
  </si>
  <si>
    <t>対策事業</t>
    <rPh sb="0" eb="2">
      <t>タイサク</t>
    </rPh>
    <rPh sb="2" eb="4">
      <t>ジギョウ</t>
    </rPh>
    <phoneticPr fontId="4"/>
  </si>
  <si>
    <t>策事業</t>
    <rPh sb="1" eb="3">
      <t>ジギョウ</t>
    </rPh>
    <phoneticPr fontId="4"/>
  </si>
  <si>
    <t>先行取得等</t>
    <rPh sb="0" eb="2">
      <t>センコウ</t>
    </rPh>
    <rPh sb="2" eb="4">
      <t>シュトク</t>
    </rPh>
    <rPh sb="4" eb="5">
      <t>トウ</t>
    </rPh>
    <phoneticPr fontId="4"/>
  </si>
  <si>
    <t>施設整備</t>
    <rPh sb="0" eb="2">
      <t>シセツ</t>
    </rPh>
    <rPh sb="2" eb="4">
      <t>セイビ</t>
    </rPh>
    <phoneticPr fontId="4"/>
  </si>
  <si>
    <t>機関貸付</t>
    <rPh sb="0" eb="2">
      <t>キカン</t>
    </rPh>
    <rPh sb="2" eb="4">
      <t>カシツケ</t>
    </rPh>
    <phoneticPr fontId="4"/>
  </si>
  <si>
    <t>対策債</t>
    <rPh sb="0" eb="2">
      <t>タイサク</t>
    </rPh>
    <rPh sb="2" eb="3">
      <t>サイ</t>
    </rPh>
    <phoneticPr fontId="4"/>
  </si>
  <si>
    <t>特例債</t>
    <rPh sb="0" eb="2">
      <t>トクレイ</t>
    </rPh>
    <rPh sb="2" eb="3">
      <t>サイ</t>
    </rPh>
    <phoneticPr fontId="4"/>
  </si>
  <si>
    <t>臨時特例債</t>
    <rPh sb="0" eb="2">
      <t>リンジ</t>
    </rPh>
    <rPh sb="2" eb="4">
      <t>トクレイ</t>
    </rPh>
    <rPh sb="4" eb="5">
      <t>サイ</t>
    </rPh>
    <phoneticPr fontId="4"/>
  </si>
  <si>
    <t>補填債</t>
    <rPh sb="0" eb="2">
      <t>ホテン</t>
    </rPh>
    <rPh sb="2" eb="3">
      <t>サイ</t>
    </rPh>
    <phoneticPr fontId="4"/>
  </si>
  <si>
    <t>貸付金</t>
    <rPh sb="0" eb="3">
      <t>カシツケキン</t>
    </rPh>
    <phoneticPr fontId="4"/>
  </si>
  <si>
    <t>体</t>
    <rPh sb="0" eb="1">
      <t>タイ</t>
    </rPh>
    <phoneticPr fontId="4"/>
  </si>
  <si>
    <t>市町村組合計</t>
    <rPh sb="0" eb="1">
      <t>シ</t>
    </rPh>
    <rPh sb="1" eb="3">
      <t>チョウソン</t>
    </rPh>
    <rPh sb="3" eb="5">
      <t>クミアイ</t>
    </rPh>
    <rPh sb="5" eb="6">
      <t>ケイ</t>
    </rPh>
    <phoneticPr fontId="4"/>
  </si>
  <si>
    <t>計</t>
    <rPh sb="0" eb="1">
      <t>ケイ</t>
    </rPh>
    <phoneticPr fontId="4"/>
  </si>
  <si>
    <t>市</t>
    <rPh sb="0" eb="1">
      <t>シ</t>
    </rPh>
    <phoneticPr fontId="4"/>
  </si>
  <si>
    <t>町村計</t>
    <rPh sb="0" eb="2">
      <t>チョウソン</t>
    </rPh>
    <rPh sb="2" eb="3">
      <t>ゴウケイ</t>
    </rPh>
    <phoneticPr fontId="4"/>
  </si>
  <si>
    <t>町</t>
    <rPh sb="0" eb="1">
      <t>チョウソン</t>
    </rPh>
    <phoneticPr fontId="4"/>
  </si>
  <si>
    <t>組</t>
    <rPh sb="0" eb="1">
      <t>クミアイ</t>
    </rPh>
    <phoneticPr fontId="4"/>
  </si>
  <si>
    <t>八王子市</t>
    <rPh sb="0" eb="4">
      <t>ハチオウジシ</t>
    </rPh>
    <phoneticPr fontId="4"/>
  </si>
  <si>
    <t>八</t>
    <rPh sb="0" eb="1">
      <t>ハチオウジシ</t>
    </rPh>
    <phoneticPr fontId="4"/>
  </si>
  <si>
    <t>立川市</t>
    <rPh sb="0" eb="3">
      <t>タチカワシ</t>
    </rPh>
    <phoneticPr fontId="4"/>
  </si>
  <si>
    <t>立</t>
    <rPh sb="0" eb="1">
      <t>タチカワシ</t>
    </rPh>
    <phoneticPr fontId="4"/>
  </si>
  <si>
    <t>武蔵野市</t>
    <rPh sb="0" eb="4">
      <t>ムサシノシ</t>
    </rPh>
    <phoneticPr fontId="4"/>
  </si>
  <si>
    <t>武</t>
    <rPh sb="0" eb="1">
      <t>ムサシノシ</t>
    </rPh>
    <phoneticPr fontId="4"/>
  </si>
  <si>
    <t>三鷹市</t>
    <rPh sb="0" eb="3">
      <t>ミタカシ</t>
    </rPh>
    <phoneticPr fontId="4"/>
  </si>
  <si>
    <t>三</t>
    <rPh sb="0" eb="1">
      <t>ミタカシ</t>
    </rPh>
    <phoneticPr fontId="4"/>
  </si>
  <si>
    <t>青梅市</t>
    <rPh sb="0" eb="3">
      <t>オウメシ</t>
    </rPh>
    <phoneticPr fontId="4"/>
  </si>
  <si>
    <t>青</t>
    <rPh sb="0" eb="1">
      <t>オウメシ</t>
    </rPh>
    <phoneticPr fontId="4"/>
  </si>
  <si>
    <t>府中市</t>
    <rPh sb="0" eb="2">
      <t>フチュウ</t>
    </rPh>
    <rPh sb="2" eb="3">
      <t>シ</t>
    </rPh>
    <phoneticPr fontId="4"/>
  </si>
  <si>
    <t>府</t>
    <rPh sb="0" eb="1">
      <t>フチュウ</t>
    </rPh>
    <phoneticPr fontId="4"/>
  </si>
  <si>
    <t>昭島市</t>
    <rPh sb="0" eb="3">
      <t>アキシマシ</t>
    </rPh>
    <phoneticPr fontId="4"/>
  </si>
  <si>
    <t>昭</t>
    <rPh sb="0" eb="1">
      <t>アキシマシ</t>
    </rPh>
    <phoneticPr fontId="4"/>
  </si>
  <si>
    <t>調布市</t>
    <rPh sb="0" eb="3">
      <t>チョウフシ</t>
    </rPh>
    <phoneticPr fontId="4"/>
  </si>
  <si>
    <t>調</t>
    <rPh sb="0" eb="1">
      <t>チョウフシ</t>
    </rPh>
    <phoneticPr fontId="4"/>
  </si>
  <si>
    <t>町田市</t>
    <rPh sb="0" eb="1">
      <t>マチ</t>
    </rPh>
    <rPh sb="1" eb="2">
      <t>タ</t>
    </rPh>
    <rPh sb="2" eb="3">
      <t>シ</t>
    </rPh>
    <phoneticPr fontId="4"/>
  </si>
  <si>
    <t>町</t>
    <rPh sb="0" eb="1">
      <t>マチ</t>
    </rPh>
    <phoneticPr fontId="4"/>
  </si>
  <si>
    <t>小金井市</t>
    <rPh sb="0" eb="3">
      <t>コガネイ</t>
    </rPh>
    <rPh sb="3" eb="4">
      <t>シ</t>
    </rPh>
    <phoneticPr fontId="4"/>
  </si>
  <si>
    <t>金</t>
    <rPh sb="0" eb="1">
      <t>コガネイ</t>
    </rPh>
    <phoneticPr fontId="4"/>
  </si>
  <si>
    <t>小平市</t>
    <rPh sb="0" eb="3">
      <t>コダイラシ</t>
    </rPh>
    <phoneticPr fontId="4"/>
  </si>
  <si>
    <t>平</t>
    <rPh sb="0" eb="1">
      <t>コダイラシ</t>
    </rPh>
    <phoneticPr fontId="4"/>
  </si>
  <si>
    <t>日野市</t>
    <rPh sb="0" eb="3">
      <t>ヒノシ</t>
    </rPh>
    <phoneticPr fontId="4"/>
  </si>
  <si>
    <t>日</t>
    <rPh sb="0" eb="1">
      <t>ヒノシ</t>
    </rPh>
    <phoneticPr fontId="4"/>
  </si>
  <si>
    <t>東村山市</t>
    <rPh sb="0" eb="4">
      <t>ヒガシムラヤマシ</t>
    </rPh>
    <phoneticPr fontId="4"/>
  </si>
  <si>
    <t>東</t>
    <rPh sb="0" eb="1">
      <t>ヒガシムラヤマシ</t>
    </rPh>
    <phoneticPr fontId="4"/>
  </si>
  <si>
    <t>国分寺市</t>
    <rPh sb="0" eb="3">
      <t>コクブンジ</t>
    </rPh>
    <rPh sb="3" eb="4">
      <t>シ</t>
    </rPh>
    <phoneticPr fontId="4"/>
  </si>
  <si>
    <t>分</t>
    <rPh sb="0" eb="1">
      <t>コクブンジ</t>
    </rPh>
    <phoneticPr fontId="4"/>
  </si>
  <si>
    <t>国立市</t>
    <rPh sb="0" eb="3">
      <t>クニタチシ</t>
    </rPh>
    <phoneticPr fontId="4"/>
  </si>
  <si>
    <t>国</t>
    <rPh sb="0" eb="1">
      <t>クニタチシ</t>
    </rPh>
    <phoneticPr fontId="4"/>
  </si>
  <si>
    <t>福生市</t>
    <rPh sb="0" eb="3">
      <t>フッサシ</t>
    </rPh>
    <phoneticPr fontId="4"/>
  </si>
  <si>
    <t>福</t>
    <rPh sb="0" eb="1">
      <t>フッサシ</t>
    </rPh>
    <phoneticPr fontId="4"/>
  </si>
  <si>
    <t>狛江市</t>
    <rPh sb="0" eb="3">
      <t>コマエシ</t>
    </rPh>
    <phoneticPr fontId="4"/>
  </si>
  <si>
    <t>狛</t>
    <rPh sb="0" eb="1">
      <t>コマエシ</t>
    </rPh>
    <phoneticPr fontId="4"/>
  </si>
  <si>
    <t>東大和市</t>
    <rPh sb="0" eb="1">
      <t>ヒガシ</t>
    </rPh>
    <rPh sb="1" eb="4">
      <t>ヤマトシ</t>
    </rPh>
    <phoneticPr fontId="4"/>
  </si>
  <si>
    <t>東</t>
    <rPh sb="0" eb="1">
      <t>ヒガシ</t>
    </rPh>
    <phoneticPr fontId="4"/>
  </si>
  <si>
    <t>清瀬市</t>
    <rPh sb="0" eb="3">
      <t>キヨセシ</t>
    </rPh>
    <phoneticPr fontId="4"/>
  </si>
  <si>
    <t>清</t>
    <rPh sb="0" eb="1">
      <t>キヨセシ</t>
    </rPh>
    <phoneticPr fontId="4"/>
  </si>
  <si>
    <t>東久留米市</t>
    <rPh sb="0" eb="1">
      <t>ヒガシ</t>
    </rPh>
    <rPh sb="1" eb="4">
      <t>クルメ</t>
    </rPh>
    <rPh sb="4" eb="5">
      <t>シ</t>
    </rPh>
    <phoneticPr fontId="4"/>
  </si>
  <si>
    <t>久</t>
    <rPh sb="0" eb="1">
      <t>クルメ</t>
    </rPh>
    <phoneticPr fontId="4"/>
  </si>
  <si>
    <t>武蔵村山市</t>
    <rPh sb="0" eb="2">
      <t>ムサシ</t>
    </rPh>
    <rPh sb="2" eb="4">
      <t>ムラヤマ</t>
    </rPh>
    <rPh sb="4" eb="5">
      <t>シ</t>
    </rPh>
    <phoneticPr fontId="4"/>
  </si>
  <si>
    <t>村</t>
    <rPh sb="0" eb="1">
      <t>ムラヤマ</t>
    </rPh>
    <phoneticPr fontId="4"/>
  </si>
  <si>
    <t>多摩市</t>
    <rPh sb="0" eb="3">
      <t>タマシ</t>
    </rPh>
    <phoneticPr fontId="4"/>
  </si>
  <si>
    <t>多</t>
    <rPh sb="0" eb="1">
      <t>タマシ</t>
    </rPh>
    <phoneticPr fontId="4"/>
  </si>
  <si>
    <t>稲城市</t>
    <rPh sb="0" eb="3">
      <t>イナギシ</t>
    </rPh>
    <phoneticPr fontId="4"/>
  </si>
  <si>
    <t>稲</t>
    <rPh sb="0" eb="1">
      <t>イナギシ</t>
    </rPh>
    <phoneticPr fontId="4"/>
  </si>
  <si>
    <t>羽村市</t>
    <rPh sb="0" eb="3">
      <t>ハムラシ</t>
    </rPh>
    <phoneticPr fontId="4"/>
  </si>
  <si>
    <t>羽</t>
    <rPh sb="0" eb="1">
      <t>ハムラシ</t>
    </rPh>
    <phoneticPr fontId="4"/>
  </si>
  <si>
    <t>あきる野市</t>
    <rPh sb="0" eb="4">
      <t>アキルノ</t>
    </rPh>
    <rPh sb="4" eb="5">
      <t>シ</t>
    </rPh>
    <phoneticPr fontId="4"/>
  </si>
  <si>
    <t>あ</t>
    <rPh sb="0" eb="1">
      <t>アキルノ</t>
    </rPh>
    <phoneticPr fontId="4"/>
  </si>
  <si>
    <t>瑞穂町</t>
    <rPh sb="0" eb="2">
      <t>ミズホ</t>
    </rPh>
    <rPh sb="2" eb="3">
      <t>マチ</t>
    </rPh>
    <phoneticPr fontId="4"/>
  </si>
  <si>
    <t>瑞</t>
    <rPh sb="0" eb="1">
      <t>ミズホ</t>
    </rPh>
    <phoneticPr fontId="4"/>
  </si>
  <si>
    <t>日の出町</t>
    <rPh sb="0" eb="4">
      <t>ヒノデマチ</t>
    </rPh>
    <phoneticPr fontId="4"/>
  </si>
  <si>
    <t>日</t>
    <rPh sb="0" eb="1">
      <t>ヒノデマチ</t>
    </rPh>
    <phoneticPr fontId="4"/>
  </si>
  <si>
    <t>檜原村</t>
    <rPh sb="0" eb="2">
      <t>ヒノハラ</t>
    </rPh>
    <rPh sb="2" eb="3">
      <t>ムラ</t>
    </rPh>
    <phoneticPr fontId="4"/>
  </si>
  <si>
    <t>檜</t>
    <rPh sb="0" eb="1">
      <t>ヒノハラ</t>
    </rPh>
    <phoneticPr fontId="4"/>
  </si>
  <si>
    <t>奥多摩町</t>
    <rPh sb="0" eb="3">
      <t>オクタマ</t>
    </rPh>
    <rPh sb="3" eb="4">
      <t>マチ</t>
    </rPh>
    <phoneticPr fontId="4"/>
  </si>
  <si>
    <t>奥</t>
    <rPh sb="0" eb="1">
      <t>オクタマ</t>
    </rPh>
    <phoneticPr fontId="4"/>
  </si>
  <si>
    <t>大島町</t>
    <rPh sb="0" eb="3">
      <t>オオシママチ</t>
    </rPh>
    <phoneticPr fontId="4"/>
  </si>
  <si>
    <t>大</t>
    <rPh sb="0" eb="1">
      <t>オオシママチ</t>
    </rPh>
    <phoneticPr fontId="4"/>
  </si>
  <si>
    <t>利島村</t>
    <rPh sb="0" eb="3">
      <t>トシマムラ</t>
    </rPh>
    <phoneticPr fontId="4"/>
  </si>
  <si>
    <t>利</t>
    <rPh sb="0" eb="1">
      <t>トシマムラ</t>
    </rPh>
    <phoneticPr fontId="4"/>
  </si>
  <si>
    <t>新島村</t>
    <rPh sb="0" eb="3">
      <t>ニイジマムラ</t>
    </rPh>
    <phoneticPr fontId="4"/>
  </si>
  <si>
    <t>新</t>
    <rPh sb="0" eb="1">
      <t>ニイジマムラ</t>
    </rPh>
    <phoneticPr fontId="4"/>
  </si>
  <si>
    <t>神津島村</t>
    <rPh sb="0" eb="3">
      <t>コウヅシマ</t>
    </rPh>
    <rPh sb="3" eb="4">
      <t>ムラ</t>
    </rPh>
    <phoneticPr fontId="4"/>
  </si>
  <si>
    <t>神</t>
    <rPh sb="0" eb="1">
      <t>コウヅシマ</t>
    </rPh>
    <phoneticPr fontId="4"/>
  </si>
  <si>
    <t>三宅村</t>
    <rPh sb="0" eb="3">
      <t>ミヤケムラ</t>
    </rPh>
    <phoneticPr fontId="4"/>
  </si>
  <si>
    <t>三</t>
    <rPh sb="0" eb="1">
      <t>ミヤケムラ</t>
    </rPh>
    <phoneticPr fontId="4"/>
  </si>
  <si>
    <t>御蔵島村</t>
    <rPh sb="0" eb="4">
      <t>ミクラジマムラ</t>
    </rPh>
    <phoneticPr fontId="4"/>
  </si>
  <si>
    <t>御</t>
    <rPh sb="0" eb="1">
      <t>ミクラジマムラ</t>
    </rPh>
    <phoneticPr fontId="4"/>
  </si>
  <si>
    <t>八丈町</t>
    <rPh sb="0" eb="3">
      <t>ハチジョウマチ</t>
    </rPh>
    <phoneticPr fontId="4"/>
  </si>
  <si>
    <t>八</t>
    <rPh sb="0" eb="1">
      <t>ハチジョウマチ</t>
    </rPh>
    <phoneticPr fontId="4"/>
  </si>
  <si>
    <t>青ヶ島村</t>
    <rPh sb="0" eb="3">
      <t>アオガシマ</t>
    </rPh>
    <rPh sb="3" eb="4">
      <t>ムラ</t>
    </rPh>
    <phoneticPr fontId="4"/>
  </si>
  <si>
    <t>青</t>
    <rPh sb="0" eb="1">
      <t>アオガシマ</t>
    </rPh>
    <phoneticPr fontId="4"/>
  </si>
  <si>
    <t>小笠原村</t>
    <rPh sb="0" eb="3">
      <t>オガサワラ</t>
    </rPh>
    <rPh sb="3" eb="4">
      <t>ムラ</t>
    </rPh>
    <phoneticPr fontId="4"/>
  </si>
  <si>
    <t>小</t>
    <rPh sb="0" eb="1">
      <t>オガサワラ</t>
    </rPh>
    <phoneticPr fontId="4"/>
  </si>
  <si>
    <t>島しょ町村事務組合</t>
    <rPh sb="0" eb="1">
      <t>トウ</t>
    </rPh>
    <phoneticPr fontId="4"/>
  </si>
  <si>
    <t>島</t>
    <rPh sb="0" eb="1">
      <t>シマ</t>
    </rPh>
    <phoneticPr fontId="4"/>
  </si>
  <si>
    <t>瑞穂斎場組合</t>
  </si>
  <si>
    <t>瑞</t>
    <rPh sb="0" eb="1">
      <t>ズイ</t>
    </rPh>
    <phoneticPr fontId="4"/>
  </si>
  <si>
    <t>ふじみ衛生組合</t>
  </si>
  <si>
    <t>柳泉園組合</t>
  </si>
  <si>
    <t>柳</t>
    <rPh sb="0" eb="1">
      <t>ヤナギ</t>
    </rPh>
    <phoneticPr fontId="4"/>
  </si>
  <si>
    <t>湖南衛生組合</t>
  </si>
  <si>
    <t>湖</t>
    <rPh sb="0" eb="1">
      <t>ミズウミ</t>
    </rPh>
    <phoneticPr fontId="4"/>
  </si>
  <si>
    <t>西多摩衛生組合</t>
  </si>
  <si>
    <t>西多</t>
    <rPh sb="0" eb="1">
      <t>ニシ</t>
    </rPh>
    <rPh sb="1" eb="2">
      <t>オオ</t>
    </rPh>
    <phoneticPr fontId="4"/>
  </si>
  <si>
    <t>多摩川衛生組合</t>
  </si>
  <si>
    <t>多</t>
    <rPh sb="0" eb="1">
      <t>タ</t>
    </rPh>
    <phoneticPr fontId="4"/>
  </si>
  <si>
    <t>小平・村山・大和衛生組合</t>
  </si>
  <si>
    <t>小</t>
    <rPh sb="0" eb="1">
      <t>コ</t>
    </rPh>
    <phoneticPr fontId="4"/>
  </si>
  <si>
    <t>東京都市町村職員退職手当組合</t>
  </si>
  <si>
    <t>退</t>
    <rPh sb="0" eb="1">
      <t>タイ</t>
    </rPh>
    <phoneticPr fontId="4"/>
  </si>
  <si>
    <t>東京都十一市競輪事業組合</t>
  </si>
  <si>
    <t>十</t>
    <rPh sb="0" eb="1">
      <t>ジュウ</t>
    </rPh>
    <phoneticPr fontId="4"/>
  </si>
  <si>
    <t>東京都六市競艇事業組合</t>
  </si>
  <si>
    <t>六</t>
    <rPh sb="0" eb="1">
      <t>ロク</t>
    </rPh>
    <phoneticPr fontId="4"/>
  </si>
  <si>
    <t>東京都四市競艇事業組合</t>
  </si>
  <si>
    <t>四</t>
    <rPh sb="0" eb="1">
      <t>シ</t>
    </rPh>
    <phoneticPr fontId="4"/>
  </si>
  <si>
    <t>東京都市町村議会議員公務災害補償等組合</t>
  </si>
  <si>
    <t>議</t>
    <rPh sb="0" eb="1">
      <t>ギ</t>
    </rPh>
    <phoneticPr fontId="4"/>
  </si>
  <si>
    <t>羽村・瑞穂地区学校給食組合</t>
  </si>
  <si>
    <t>羽</t>
    <rPh sb="0" eb="1">
      <t>ハ</t>
    </rPh>
    <phoneticPr fontId="4"/>
  </si>
  <si>
    <t>東京都三市収益事業組合</t>
  </si>
  <si>
    <t>三</t>
    <rPh sb="0" eb="1">
      <t>サン</t>
    </rPh>
    <phoneticPr fontId="4"/>
  </si>
  <si>
    <t>西秋川衛生組合</t>
  </si>
  <si>
    <t>西秋</t>
    <rPh sb="0" eb="1">
      <t>ニシ</t>
    </rPh>
    <rPh sb="1" eb="2">
      <t>アキ</t>
    </rPh>
    <phoneticPr fontId="4"/>
  </si>
  <si>
    <t>南多摩斎場組合</t>
  </si>
  <si>
    <t>南</t>
    <rPh sb="0" eb="1">
      <t>ミナミ</t>
    </rPh>
    <phoneticPr fontId="4"/>
  </si>
  <si>
    <t>立川・昭島・国立聖苑組合</t>
  </si>
  <si>
    <t>東京市町村総合事務組合</t>
  </si>
  <si>
    <t>総</t>
    <rPh sb="0" eb="1">
      <t>ソウ</t>
    </rPh>
    <phoneticPr fontId="4"/>
  </si>
  <si>
    <t>多摩六都科学館組合</t>
  </si>
  <si>
    <t>多摩ニュータウン環境組合</t>
  </si>
  <si>
    <t>秋川流域斎場組合</t>
  </si>
  <si>
    <t>斎</t>
    <rPh sb="0" eb="1">
      <t>ヒトシ</t>
    </rPh>
    <phoneticPr fontId="4"/>
  </si>
  <si>
    <t>稲城・府中墓苑組合</t>
  </si>
  <si>
    <t>墓</t>
    <rPh sb="0" eb="1">
      <t>ハカ</t>
    </rPh>
    <phoneticPr fontId="4"/>
  </si>
  <si>
    <t>　　　２　東京たま循環組合とは、東京たま広域資源循環組合の略である。</t>
    <rPh sb="5" eb="7">
      <t>トウキョウ</t>
    </rPh>
    <rPh sb="9" eb="11">
      <t>ジュンカン</t>
    </rPh>
    <rPh sb="11" eb="13">
      <t>クミアイ</t>
    </rPh>
    <rPh sb="20" eb="22">
      <t>コウイキ</t>
    </rPh>
    <rPh sb="22" eb="24">
      <t>シゲン</t>
    </rPh>
    <rPh sb="24" eb="26">
      <t>ジュンカン</t>
    </rPh>
    <rPh sb="26" eb="28">
      <t>クミアイ</t>
    </rPh>
    <phoneticPr fontId="4"/>
  </si>
  <si>
    <t>（単位：千円）</t>
    <rPh sb="1" eb="3">
      <t>タンイ</t>
    </rPh>
    <rPh sb="4" eb="6">
      <t>センエン</t>
    </rPh>
    <phoneticPr fontId="5"/>
  </si>
  <si>
    <t>事業</t>
    <rPh sb="0" eb="2">
      <t>ジギョウ</t>
    </rPh>
    <phoneticPr fontId="5"/>
  </si>
  <si>
    <t>法適用企業分</t>
    <rPh sb="0" eb="3">
      <t>ホウテキヨウ</t>
    </rPh>
    <rPh sb="3" eb="5">
      <t>キギョウ</t>
    </rPh>
    <rPh sb="5" eb="6">
      <t>ブン</t>
    </rPh>
    <phoneticPr fontId="5"/>
  </si>
  <si>
    <t>法非適用企業分</t>
    <rPh sb="0" eb="1">
      <t>ホウ</t>
    </rPh>
    <rPh sb="1" eb="2">
      <t>ヒ</t>
    </rPh>
    <rPh sb="2" eb="4">
      <t>テキヨウ</t>
    </rPh>
    <rPh sb="4" eb="6">
      <t>キギョウ</t>
    </rPh>
    <rPh sb="6" eb="7">
      <t>ブン</t>
    </rPh>
    <phoneticPr fontId="5"/>
  </si>
  <si>
    <t>合　　計</t>
    <rPh sb="0" eb="4">
      <t>ゴウケイ</t>
    </rPh>
    <phoneticPr fontId="5"/>
  </si>
  <si>
    <t>上水道</t>
    <rPh sb="0" eb="3">
      <t>ジョウスイドウ</t>
    </rPh>
    <phoneticPr fontId="5"/>
  </si>
  <si>
    <t>工業用水道</t>
    <rPh sb="0" eb="3">
      <t>コウギョウヨウ</t>
    </rPh>
    <rPh sb="3" eb="5">
      <t>スイドウ</t>
    </rPh>
    <phoneticPr fontId="5"/>
  </si>
  <si>
    <t>交　　通</t>
    <rPh sb="0" eb="4">
      <t>コウツウ</t>
    </rPh>
    <phoneticPr fontId="5"/>
  </si>
  <si>
    <t>病　　院</t>
    <rPh sb="0" eb="4">
      <t>ビョウイン</t>
    </rPh>
    <phoneticPr fontId="5"/>
  </si>
  <si>
    <t>簡易水道</t>
    <rPh sb="0" eb="2">
      <t>カンイ</t>
    </rPh>
    <rPh sb="2" eb="4">
      <t>スイドウ</t>
    </rPh>
    <phoneticPr fontId="5"/>
  </si>
  <si>
    <t>下水道</t>
    <rPh sb="0" eb="3">
      <t>ゲスイドウ</t>
    </rPh>
    <phoneticPr fontId="5"/>
  </si>
  <si>
    <t>と畜場</t>
    <rPh sb="1" eb="2">
      <t>チクサン</t>
    </rPh>
    <rPh sb="2" eb="3">
      <t>バ</t>
    </rPh>
    <phoneticPr fontId="5"/>
  </si>
  <si>
    <t>観光施設</t>
    <rPh sb="0" eb="2">
      <t>カンコウ</t>
    </rPh>
    <rPh sb="2" eb="4">
      <t>シセツ</t>
    </rPh>
    <phoneticPr fontId="5"/>
  </si>
  <si>
    <t>宅地造成</t>
    <rPh sb="0" eb="2">
      <t>タクチ</t>
    </rPh>
    <rPh sb="2" eb="4">
      <t>ゾウセイ</t>
    </rPh>
    <phoneticPr fontId="5"/>
  </si>
  <si>
    <t>駐車場整備</t>
    <rPh sb="0" eb="3">
      <t>チュウシャジョウ</t>
    </rPh>
    <rPh sb="3" eb="5">
      <t>セイビ</t>
    </rPh>
    <phoneticPr fontId="5"/>
  </si>
  <si>
    <t>介護ｻｰﾋﾞｽ</t>
    <rPh sb="0" eb="2">
      <t>カイゴ</t>
    </rPh>
    <phoneticPr fontId="5"/>
  </si>
  <si>
    <t>市町村組合計</t>
    <rPh sb="0" eb="3">
      <t>シチョウソン</t>
    </rPh>
    <rPh sb="3" eb="5">
      <t>クミアイ</t>
    </rPh>
    <rPh sb="5" eb="6">
      <t>ケイ</t>
    </rPh>
    <phoneticPr fontId="5"/>
  </si>
  <si>
    <t>市計</t>
    <rPh sb="0" eb="1">
      <t>シケイ</t>
    </rPh>
    <rPh sb="1" eb="2">
      <t>ケイ</t>
    </rPh>
    <phoneticPr fontId="5"/>
  </si>
  <si>
    <t>町村計</t>
    <rPh sb="0" eb="2">
      <t>チョウソン</t>
    </rPh>
    <rPh sb="2" eb="3">
      <t>ケイ</t>
    </rPh>
    <phoneticPr fontId="5"/>
  </si>
  <si>
    <t>八王子市</t>
    <rPh sb="0" eb="4">
      <t>ハチオウジシ</t>
    </rPh>
    <phoneticPr fontId="5"/>
  </si>
  <si>
    <t>八</t>
    <rPh sb="0" eb="1">
      <t>ハチ</t>
    </rPh>
    <phoneticPr fontId="5"/>
  </si>
  <si>
    <t>立</t>
    <rPh sb="0" eb="1">
      <t>タ</t>
    </rPh>
    <phoneticPr fontId="5"/>
  </si>
  <si>
    <t>武</t>
    <rPh sb="0" eb="1">
      <t>ブ</t>
    </rPh>
    <phoneticPr fontId="5"/>
  </si>
  <si>
    <t>三</t>
    <rPh sb="0" eb="1">
      <t>サン</t>
    </rPh>
    <phoneticPr fontId="5"/>
  </si>
  <si>
    <t>青</t>
    <rPh sb="0" eb="1">
      <t>アオ</t>
    </rPh>
    <phoneticPr fontId="5"/>
  </si>
  <si>
    <t>府</t>
    <rPh sb="0" eb="1">
      <t>フ</t>
    </rPh>
    <phoneticPr fontId="5"/>
  </si>
  <si>
    <t>昭</t>
    <rPh sb="0" eb="1">
      <t>ショウワ</t>
    </rPh>
    <phoneticPr fontId="5"/>
  </si>
  <si>
    <t>調</t>
    <rPh sb="0" eb="1">
      <t>チョウシ</t>
    </rPh>
    <phoneticPr fontId="5"/>
  </si>
  <si>
    <t>町</t>
    <rPh sb="0" eb="1">
      <t>マチ</t>
    </rPh>
    <phoneticPr fontId="5"/>
  </si>
  <si>
    <t>金</t>
    <rPh sb="0" eb="1">
      <t>カネ</t>
    </rPh>
    <phoneticPr fontId="5"/>
  </si>
  <si>
    <t>平</t>
    <rPh sb="0" eb="1">
      <t>タイ</t>
    </rPh>
    <phoneticPr fontId="5"/>
  </si>
  <si>
    <t>日</t>
    <rPh sb="0" eb="1">
      <t>ニチ</t>
    </rPh>
    <phoneticPr fontId="5"/>
  </si>
  <si>
    <t>東</t>
    <rPh sb="0" eb="1">
      <t>ヒガシ</t>
    </rPh>
    <phoneticPr fontId="5"/>
  </si>
  <si>
    <t>分</t>
    <rPh sb="0" eb="1">
      <t>ブン</t>
    </rPh>
    <phoneticPr fontId="5"/>
  </si>
  <si>
    <t>国</t>
    <rPh sb="0" eb="1">
      <t>クニ</t>
    </rPh>
    <phoneticPr fontId="5"/>
  </si>
  <si>
    <t>福</t>
    <rPh sb="0" eb="1">
      <t>フク</t>
    </rPh>
    <phoneticPr fontId="5"/>
  </si>
  <si>
    <t>狛</t>
    <rPh sb="0" eb="1">
      <t>コマエ</t>
    </rPh>
    <phoneticPr fontId="5"/>
  </si>
  <si>
    <t>清</t>
    <rPh sb="0" eb="1">
      <t>キヨ</t>
    </rPh>
    <phoneticPr fontId="5"/>
  </si>
  <si>
    <t>久</t>
    <rPh sb="0" eb="1">
      <t>ヒサ</t>
    </rPh>
    <phoneticPr fontId="5"/>
  </si>
  <si>
    <t>村</t>
    <rPh sb="0" eb="1">
      <t>ムラ</t>
    </rPh>
    <phoneticPr fontId="5"/>
  </si>
  <si>
    <t>多</t>
    <rPh sb="0" eb="1">
      <t>オオ</t>
    </rPh>
    <phoneticPr fontId="5"/>
  </si>
  <si>
    <t>稲</t>
    <rPh sb="0" eb="1">
      <t>イネ</t>
    </rPh>
    <phoneticPr fontId="5"/>
  </si>
  <si>
    <t>羽</t>
    <rPh sb="0" eb="1">
      <t>ハネ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</si>
  <si>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</si>
  <si>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瑞</t>
    <rPh sb="0" eb="1">
      <t>ミズホ</t>
    </rPh>
    <phoneticPr fontId="5"/>
  </si>
  <si>
    <t>檜</t>
    <rPh sb="0" eb="1">
      <t>ヒノハラ</t>
    </rPh>
    <phoneticPr fontId="5"/>
  </si>
  <si>
    <t>奥</t>
    <rPh sb="0" eb="1">
      <t>オク</t>
    </rPh>
    <phoneticPr fontId="5"/>
  </si>
  <si>
    <t>大</t>
    <rPh sb="0" eb="1">
      <t>ダイ</t>
    </rPh>
    <phoneticPr fontId="5"/>
  </si>
  <si>
    <t>利</t>
    <rPh sb="0" eb="1">
      <t>リ</t>
    </rPh>
    <phoneticPr fontId="5"/>
  </si>
  <si>
    <t>新</t>
    <rPh sb="0" eb="1">
      <t>シン</t>
    </rPh>
    <phoneticPr fontId="5"/>
  </si>
  <si>
    <t>神</t>
    <rPh sb="0" eb="1">
      <t>カミ</t>
    </rPh>
    <phoneticPr fontId="5"/>
  </si>
  <si>
    <t>御</t>
    <rPh sb="0" eb="1">
      <t>オン</t>
    </rPh>
    <phoneticPr fontId="5"/>
  </si>
  <si>
    <t>小</t>
    <rPh sb="0" eb="1">
      <t>ショウ</t>
    </rPh>
    <phoneticPr fontId="5"/>
  </si>
  <si>
    <t>阿</t>
    <rPh sb="0" eb="1">
      <t>ア</t>
    </rPh>
    <phoneticPr fontId="5"/>
  </si>
  <si>
    <t>昭</t>
    <rPh sb="0" eb="1">
      <t>ショウ</t>
    </rPh>
    <phoneticPr fontId="5"/>
  </si>
  <si>
    <t>（旧）緊急防災</t>
    <rPh sb="1" eb="2">
      <t>キュウ</t>
    </rPh>
    <rPh sb="3" eb="5">
      <t>キンキュウ</t>
    </rPh>
    <rPh sb="5" eb="7">
      <t>ボウサイ</t>
    </rPh>
    <phoneticPr fontId="4"/>
  </si>
  <si>
    <t>・減災事業</t>
    <rPh sb="1" eb="2">
      <t>ゲン</t>
    </rPh>
    <rPh sb="2" eb="3">
      <t>サイ</t>
    </rPh>
    <rPh sb="3" eb="5">
      <t>ジギョウ</t>
    </rPh>
    <phoneticPr fontId="4"/>
  </si>
  <si>
    <t>防災事業</t>
    <rPh sb="0" eb="2">
      <t>ボウサイ</t>
    </rPh>
    <rPh sb="2" eb="4">
      <t>ジギョウ</t>
    </rPh>
    <phoneticPr fontId="4"/>
  </si>
  <si>
    <t>全国</t>
    <rPh sb="0" eb="2">
      <t>ゼンコク</t>
    </rPh>
    <phoneticPr fontId="4"/>
  </si>
  <si>
    <t>都貸付金</t>
    <rPh sb="0" eb="1">
      <t>ト</t>
    </rPh>
    <rPh sb="1" eb="3">
      <t>カシツケ</t>
    </rPh>
    <rPh sb="3" eb="4">
      <t>キン</t>
    </rPh>
    <phoneticPr fontId="5"/>
  </si>
  <si>
    <t>阿伎留病院企業団</t>
    <rPh sb="0" eb="1">
      <t>ア</t>
    </rPh>
    <rPh sb="1" eb="2">
      <t>キ</t>
    </rPh>
    <rPh sb="2" eb="3">
      <t>リュウイ</t>
    </rPh>
    <rPh sb="3" eb="5">
      <t>ビョウイン</t>
    </rPh>
    <rPh sb="5" eb="7">
      <t>キギョウ</t>
    </rPh>
    <rPh sb="7" eb="8">
      <t>ダン</t>
    </rPh>
    <phoneticPr fontId="5"/>
  </si>
  <si>
    <t>福生病院組合</t>
  </si>
  <si>
    <t>（H18～）</t>
    <phoneticPr fontId="4"/>
  </si>
  <si>
    <t>一部事務組合計</t>
    <rPh sb="0" eb="2">
      <t>イチブ</t>
    </rPh>
    <rPh sb="2" eb="4">
      <t>ジム</t>
    </rPh>
    <rPh sb="4" eb="6">
      <t>クミアイ</t>
    </rPh>
    <rPh sb="6" eb="7">
      <t>ケイ</t>
    </rPh>
    <phoneticPr fontId="5"/>
  </si>
  <si>
    <t>東京都島嶼町村一部事務組合</t>
  </si>
  <si>
    <t>ふ</t>
    <phoneticPr fontId="4"/>
  </si>
  <si>
    <t>東京たま循環組合</t>
    <phoneticPr fontId="4"/>
  </si>
  <si>
    <t>た</t>
    <phoneticPr fontId="4"/>
  </si>
  <si>
    <t>東京たま広域資源循環組合</t>
  </si>
  <si>
    <t>ニ</t>
    <phoneticPr fontId="4"/>
  </si>
  <si>
    <t>あ</t>
    <phoneticPr fontId="5"/>
  </si>
  <si>
    <t>青梅、羽村地区工業用水道企業団</t>
    <rPh sb="0" eb="2">
      <t>オウメ</t>
    </rPh>
    <rPh sb="3" eb="5">
      <t>ハムラ</t>
    </rPh>
    <rPh sb="5" eb="7">
      <t>チク</t>
    </rPh>
    <rPh sb="7" eb="9">
      <t>コウギョウ</t>
    </rPh>
    <rPh sb="9" eb="10">
      <t>ヨウ</t>
    </rPh>
    <rPh sb="10" eb="12">
      <t>スイドウ</t>
    </rPh>
    <rPh sb="12" eb="14">
      <t>キギョウ</t>
    </rPh>
    <rPh sb="14" eb="15">
      <t>ダン</t>
    </rPh>
    <phoneticPr fontId="5"/>
  </si>
  <si>
    <t>青梅・羽村地区工業用水道企業団</t>
  </si>
  <si>
    <t>阿伎留病院企業団</t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</si>
  <si>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5"/>
  </si>
  <si>
    <t>昭和病院企業団</t>
  </si>
  <si>
    <t>大島町</t>
    <rPh sb="0" eb="2">
      <t>オオシマ</t>
    </rPh>
    <rPh sb="2" eb="3">
      <t>マチ</t>
    </rPh>
    <phoneticPr fontId="3"/>
  </si>
  <si>
    <t>青ヶ島村</t>
    <phoneticPr fontId="3"/>
  </si>
  <si>
    <t>ｂ　公営企業会計分</t>
    <rPh sb="2" eb="4">
      <t>コウエイ</t>
    </rPh>
    <phoneticPr fontId="5"/>
  </si>
  <si>
    <t>浅川清流環境組合</t>
  </si>
  <si>
    <t>浅川清流環境組合</t>
    <phoneticPr fontId="3"/>
  </si>
  <si>
    <t>浅</t>
    <rPh sb="0" eb="1">
      <t>アサ</t>
    </rPh>
    <phoneticPr fontId="4"/>
  </si>
  <si>
    <t>ａ　普通会計分</t>
    <phoneticPr fontId="4"/>
  </si>
  <si>
    <t>（注）１　島しょ町村事務組合とは、東京都島嶼町村一部事務組合の略である。</t>
    <rPh sb="1" eb="2">
      <t>チュウ</t>
    </rPh>
    <rPh sb="5" eb="6">
      <t>シマ</t>
    </rPh>
    <rPh sb="8" eb="10">
      <t>チョウソン</t>
    </rPh>
    <rPh sb="10" eb="12">
      <t>ジム</t>
    </rPh>
    <rPh sb="12" eb="14">
      <t>クミアイ</t>
    </rPh>
    <rPh sb="17" eb="20">
      <t>トウキョウト</t>
    </rPh>
    <rPh sb="20" eb="21">
      <t>トウショ</t>
    </rPh>
    <rPh sb="22" eb="24">
      <t>チョウソン</t>
    </rPh>
    <rPh sb="24" eb="26">
      <t>イチブ</t>
    </rPh>
    <rPh sb="26" eb="28">
      <t>ジム</t>
    </rPh>
    <rPh sb="28" eb="30">
      <t>クミアイ</t>
    </rPh>
    <rPh sb="31" eb="32">
      <t>リャク</t>
    </rPh>
    <phoneticPr fontId="4"/>
  </si>
  <si>
    <t>団体</t>
    <rPh sb="0" eb="2">
      <t>ダンタイ</t>
    </rPh>
    <phoneticPr fontId="5"/>
  </si>
  <si>
    <t>防災・減災</t>
    <rPh sb="0" eb="2">
      <t>ボウサイ</t>
    </rPh>
    <rPh sb="3" eb="5">
      <t>ゲンサイ</t>
    </rPh>
    <phoneticPr fontId="3"/>
  </si>
  <si>
    <t>国土強靭化</t>
  </si>
  <si>
    <t>福生病院企業団</t>
    <rPh sb="0" eb="2">
      <t>フッサ</t>
    </rPh>
    <rPh sb="2" eb="4">
      <t>ビョウイン</t>
    </rPh>
    <rPh sb="4" eb="6">
      <t>キギョウ</t>
    </rPh>
    <rPh sb="6" eb="7">
      <t>ダン</t>
    </rPh>
    <phoneticPr fontId="5"/>
  </si>
  <si>
    <t>猶予</t>
    <rPh sb="0" eb="2">
      <t>ユウヨ</t>
    </rPh>
    <phoneticPr fontId="0"/>
  </si>
  <si>
    <t>特例債</t>
    <rPh sb="0" eb="2">
      <t>トクレイ</t>
    </rPh>
    <rPh sb="2" eb="3">
      <t>サイ</t>
    </rPh>
    <phoneticPr fontId="0"/>
  </si>
  <si>
    <t>特別減収</t>
    <rPh sb="0" eb="2">
      <t>トクベツ</t>
    </rPh>
    <rPh sb="2" eb="4">
      <t>ゲンシュウ</t>
    </rPh>
    <phoneticPr fontId="0"/>
  </si>
  <si>
    <t>対策債</t>
    <rPh sb="0" eb="2">
      <t>タイサク</t>
    </rPh>
    <rPh sb="2" eb="3">
      <t>サイ</t>
    </rPh>
    <phoneticPr fontId="0"/>
  </si>
  <si>
    <t>オ　　令和２年度市町村債事業別現在高調</t>
    <rPh sb="6" eb="8">
      <t>ネンド</t>
    </rPh>
    <rPh sb="8" eb="11">
      <t>シチョウソン</t>
    </rPh>
    <rPh sb="11" eb="12">
      <t>サイ</t>
    </rPh>
    <rPh sb="12" eb="15">
      <t>ジギョウベツ</t>
    </rPh>
    <rPh sb="15" eb="18">
      <t>ゲンザイダカ</t>
    </rPh>
    <rPh sb="18" eb="19">
      <t>シラ</t>
    </rPh>
    <phoneticPr fontId="4"/>
  </si>
  <si>
    <t>東京都市町村職員
退職手当組合</t>
    <phoneticPr fontId="3"/>
  </si>
  <si>
    <t>東京都十一市
競輪事業組合</t>
    <phoneticPr fontId="3"/>
  </si>
  <si>
    <t>東京都四市競艇
事業組合</t>
    <phoneticPr fontId="3"/>
  </si>
  <si>
    <t>東京都市町村議会議員
公務災害補償等組合</t>
    <phoneticPr fontId="3"/>
  </si>
  <si>
    <t>羽村・瑞穂地区
学校給食組合</t>
    <phoneticPr fontId="3"/>
  </si>
  <si>
    <t>(S61・H5～7・9～R２)</t>
    <phoneticPr fontId="3"/>
  </si>
  <si>
    <t>（H14・19～R２)</t>
    <phoneticPr fontId="3"/>
  </si>
  <si>
    <t>（S60～63・R元～２)</t>
    <rPh sb="9" eb="10">
      <t>ガン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</si>
</sst>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0;&quot;△ &quot;0"/>
    <numFmt numFmtId="179" formatCode="#,##0_);[Red]\(#,##0\)"/>
  </numFmts>
  <fonts count="4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family val="3"/>
      <charset val="255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6">
    <xf numFmtId="0" fontId="0" fillId="0" borderId="0"/>
    <xf numFmtId="0" fontId="2" fillId="0" borderId="0"/>
    <xf numFmtId="38" fontId="6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14" fillId="2" borderId="0"/>
    <xf numFmtId="0" fontId="7" fillId="0" borderId="0"/>
    <xf numFmtId="38" fontId="7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1" borderId="35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" fillId="23" borderId="36" applyNumberFormat="0" applyFon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4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8" fillId="0" borderId="39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24" borderId="4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38" applyNumberFormat="0" applyAlignment="0" applyProtection="0">
      <alignment vertical="center"/>
    </xf>
    <xf numFmtId="0" fontId="14" fillId="0" borderId="0"/>
    <xf numFmtId="0" fontId="35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43">
    <xf numFmtId="0" fontId="0" fillId="0" borderId="0" xfId="0"/>
    <xf numFmtId="0" fontId="11" fillId="0" borderId="0" xfId="1" applyFont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0" xfId="9" applyFont="1"/>
    <xf numFmtId="0" fontId="7" fillId="0" borderId="0" xfId="9"/>
    <xf numFmtId="0" fontId="7" fillId="0" borderId="0" xfId="9" applyAlignment="1">
      <alignment vertical="center"/>
    </xf>
    <xf numFmtId="0" fontId="7" fillId="0" borderId="30" xfId="9" applyBorder="1" applyAlignment="1">
      <alignment horizontal="right" vertical="center"/>
    </xf>
    <xf numFmtId="0" fontId="7" fillId="0" borderId="31" xfId="9" applyBorder="1" applyAlignment="1">
      <alignment horizontal="left" vertical="center"/>
    </xf>
    <xf numFmtId="0" fontId="7" fillId="0" borderId="2" xfId="9" applyBorder="1" applyAlignment="1">
      <alignment horizontal="center" vertical="center"/>
    </xf>
    <xf numFmtId="0" fontId="7" fillId="0" borderId="25" xfId="9" applyBorder="1" applyAlignment="1">
      <alignment horizontal="center" vertical="center"/>
    </xf>
    <xf numFmtId="0" fontId="7" fillId="0" borderId="8" xfId="9" applyBorder="1" applyAlignment="1">
      <alignment horizontal="distributed" vertical="center" shrinkToFit="1"/>
    </xf>
    <xf numFmtId="0" fontId="7" fillId="0" borderId="23" xfId="9" applyBorder="1" applyAlignment="1">
      <alignment horizontal="center" vertical="center"/>
    </xf>
    <xf numFmtId="0" fontId="7" fillId="0" borderId="0" xfId="9" quotePrefix="1" applyAlignment="1">
      <alignment vertical="center"/>
    </xf>
    <xf numFmtId="0" fontId="7" fillId="0" borderId="26" xfId="9" applyBorder="1" applyAlignment="1">
      <alignment horizontal="center" vertical="center"/>
    </xf>
    <xf numFmtId="0" fontId="7" fillId="0" borderId="24" xfId="9" applyBorder="1" applyAlignment="1">
      <alignment horizontal="center" vertical="center"/>
    </xf>
    <xf numFmtId="0" fontId="5" fillId="0" borderId="34" xfId="9" applyFont="1" applyBorder="1" applyAlignment="1">
      <alignment horizontal="distributed" vertical="center" shrinkToFit="1"/>
    </xf>
    <xf numFmtId="0" fontId="12" fillId="0" borderId="18" xfId="9" applyFont="1" applyBorder="1" applyAlignment="1">
      <alignment horizontal="distributed" vertical="center" shrinkToFit="1"/>
    </xf>
    <xf numFmtId="0" fontId="7" fillId="0" borderId="28" xfId="9" applyBorder="1" applyAlignment="1">
      <alignment horizontal="center" vertical="center"/>
    </xf>
    <xf numFmtId="0" fontId="7" fillId="0" borderId="0" xfId="9" applyAlignment="1">
      <alignment horizontal="center" vertical="center"/>
    </xf>
    <xf numFmtId="0" fontId="13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38" fontId="37" fillId="0" borderId="14" xfId="5" applyFont="1" applyFill="1" applyBorder="1" applyAlignment="1">
      <alignment horizontal="distributed" vertical="center"/>
    </xf>
    <xf numFmtId="38" fontId="37" fillId="0" borderId="15" xfId="5" applyFont="1" applyFill="1" applyBorder="1" applyAlignment="1">
      <alignment horizontal="center" vertical="center"/>
    </xf>
    <xf numFmtId="38" fontId="37" fillId="0" borderId="16" xfId="5" applyFont="1" applyFill="1" applyBorder="1" applyAlignment="1">
      <alignment horizontal="distributed" vertical="center"/>
    </xf>
    <xf numFmtId="38" fontId="37" fillId="0" borderId="17" xfId="5" applyFont="1" applyFill="1" applyBorder="1" applyAlignment="1">
      <alignment horizontal="center" vertical="center"/>
    </xf>
    <xf numFmtId="0" fontId="11" fillId="0" borderId="16" xfId="1" applyFont="1" applyBorder="1" applyAlignment="1">
      <alignment horizontal="distributed" vertical="center"/>
    </xf>
    <xf numFmtId="0" fontId="8" fillId="0" borderId="14" xfId="9" applyFont="1" applyBorder="1" applyAlignment="1">
      <alignment horizontal="distributed" vertical="center" shrinkToFit="1"/>
    </xf>
    <xf numFmtId="0" fontId="8" fillId="0" borderId="16" xfId="9" applyFont="1" applyBorder="1" applyAlignment="1">
      <alignment horizontal="distributed" vertical="center" shrinkToFit="1"/>
    </xf>
    <xf numFmtId="0" fontId="8" fillId="0" borderId="31" xfId="9" applyFont="1" applyBorder="1" applyAlignment="1">
      <alignment horizontal="distributed" vertical="center" shrinkToFit="1"/>
    </xf>
    <xf numFmtId="179" fontId="7" fillId="0" borderId="2" xfId="9" applyNumberFormat="1" applyBorder="1" applyAlignment="1">
      <alignment horizontal="center" vertical="center"/>
    </xf>
    <xf numFmtId="0" fontId="7" fillId="0" borderId="16" xfId="9" applyBorder="1" applyAlignment="1">
      <alignment horizontal="distributed" vertical="center" shrinkToFit="1"/>
    </xf>
    <xf numFmtId="0" fontId="7" fillId="0" borderId="14" xfId="9" applyBorder="1" applyAlignment="1">
      <alignment horizontal="distributed" vertical="center" shrinkToFit="1"/>
    </xf>
    <xf numFmtId="0" fontId="7" fillId="0" borderId="31" xfId="9" applyBorder="1" applyAlignment="1">
      <alignment horizontal="distributed" vertical="center" shrinkToFit="1"/>
    </xf>
    <xf numFmtId="0" fontId="7" fillId="0" borderId="34" xfId="9" applyBorder="1" applyAlignment="1">
      <alignment horizontal="distributed" vertical="center" shrinkToFit="1"/>
    </xf>
    <xf numFmtId="0" fontId="7" fillId="0" borderId="9" xfId="9" applyBorder="1" applyAlignment="1">
      <alignment horizontal="distributed" vertical="center" shrinkToFit="1"/>
    </xf>
    <xf numFmtId="0" fontId="16" fillId="0" borderId="0" xfId="1" applyFont="1" applyAlignment="1">
      <alignment vertical="center"/>
    </xf>
    <xf numFmtId="178" fontId="13" fillId="0" borderId="0" xfId="1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38" fontId="11" fillId="0" borderId="0" xfId="5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justify" vertical="center"/>
    </xf>
    <xf numFmtId="0" fontId="11" fillId="0" borderId="30" xfId="1" applyFont="1" applyBorder="1" applyAlignment="1">
      <alignment horizontal="right" vertical="center"/>
    </xf>
    <xf numFmtId="38" fontId="11" fillId="0" borderId="33" xfId="5" applyFont="1" applyFill="1" applyBorder="1" applyAlignment="1">
      <alignment horizontal="distributed" vertical="center" shrinkToFit="1"/>
    </xf>
    <xf numFmtId="0" fontId="11" fillId="0" borderId="33" xfId="1" applyFont="1" applyBorder="1" applyAlignment="1">
      <alignment horizontal="distributed" vertical="center" shrinkToFit="1"/>
    </xf>
    <xf numFmtId="0" fontId="13" fillId="0" borderId="33" xfId="1" applyFont="1" applyBorder="1" applyAlignment="1">
      <alignment horizontal="distributed" vertical="center" shrinkToFit="1"/>
    </xf>
    <xf numFmtId="0" fontId="11" fillId="0" borderId="33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/>
    </xf>
    <xf numFmtId="0" fontId="11" fillId="0" borderId="31" xfId="1" applyFont="1" applyBorder="1" applyAlignment="1">
      <alignment horizontal="justify" vertical="center"/>
    </xf>
    <xf numFmtId="38" fontId="11" fillId="0" borderId="4" xfId="5" applyFont="1" applyFill="1" applyBorder="1" applyAlignment="1">
      <alignment horizontal="distributed" vertical="center" shrinkToFit="1"/>
    </xf>
    <xf numFmtId="0" fontId="11" fillId="0" borderId="4" xfId="1" applyFont="1" applyBorder="1" applyAlignment="1">
      <alignment horizontal="distributed" vertical="center" shrinkToFit="1"/>
    </xf>
    <xf numFmtId="0" fontId="13" fillId="0" borderId="4" xfId="1" applyFont="1" applyBorder="1" applyAlignment="1">
      <alignment horizontal="distributed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/>
    </xf>
    <xf numFmtId="38" fontId="36" fillId="0" borderId="0" xfId="5" applyFont="1" applyFill="1" applyBorder="1" applyAlignment="1">
      <alignment vertical="center"/>
    </xf>
    <xf numFmtId="176" fontId="11" fillId="0" borderId="0" xfId="1" applyNumberFormat="1" applyFont="1" applyAlignment="1">
      <alignment vertical="center"/>
    </xf>
    <xf numFmtId="0" fontId="37" fillId="0" borderId="31" xfId="9" applyFont="1" applyBorder="1" applyAlignment="1">
      <alignment horizontal="distributed" vertical="center" shrinkToFit="1"/>
    </xf>
    <xf numFmtId="38" fontId="11" fillId="0" borderId="0" xfId="1" applyNumberFormat="1" applyFont="1" applyAlignment="1">
      <alignment vertical="center"/>
    </xf>
    <xf numFmtId="0" fontId="11" fillId="0" borderId="14" xfId="1" applyFont="1" applyBorder="1" applyAlignment="1">
      <alignment horizontal="distributed" vertical="center"/>
    </xf>
    <xf numFmtId="0" fontId="11" fillId="0" borderId="31" xfId="1" applyFont="1" applyBorder="1" applyAlignment="1">
      <alignment horizontal="distributed" vertical="center"/>
    </xf>
    <xf numFmtId="38" fontId="13" fillId="0" borderId="0" xfId="5" applyFont="1" applyFill="1" applyBorder="1" applyAlignment="1">
      <alignment vertical="center"/>
    </xf>
    <xf numFmtId="0" fontId="11" fillId="0" borderId="14" xfId="1" applyFont="1" applyBorder="1" applyAlignment="1">
      <alignment horizontal="distributed" vertical="center" shrinkToFit="1"/>
    </xf>
    <xf numFmtId="0" fontId="11" fillId="0" borderId="18" xfId="1" applyFont="1" applyBorder="1" applyAlignment="1">
      <alignment horizontal="distributed" vertical="center" shrinkToFit="1"/>
    </xf>
    <xf numFmtId="178" fontId="13" fillId="0" borderId="0" xfId="5" applyNumberFormat="1" applyFont="1" applyFill="1" applyBorder="1" applyAlignment="1">
      <alignment vertical="center"/>
    </xf>
    <xf numFmtId="178" fontId="16" fillId="0" borderId="0" xfId="1" applyNumberFormat="1" applyFont="1" applyAlignment="1">
      <alignment vertical="center"/>
    </xf>
    <xf numFmtId="38" fontId="37" fillId="0" borderId="2" xfId="5" applyFont="1" applyFill="1" applyBorder="1" applyAlignment="1">
      <alignment vertical="center"/>
    </xf>
    <xf numFmtId="38" fontId="37" fillId="0" borderId="3" xfId="5" applyFont="1" applyFill="1" applyBorder="1" applyAlignment="1">
      <alignment vertical="center"/>
    </xf>
    <xf numFmtId="38" fontId="37" fillId="0" borderId="4" xfId="5" applyFont="1" applyFill="1" applyBorder="1" applyAlignment="1">
      <alignment vertical="center"/>
    </xf>
    <xf numFmtId="38" fontId="11" fillId="0" borderId="3" xfId="5" applyFont="1" applyFill="1" applyBorder="1" applyAlignment="1" applyProtection="1">
      <alignment vertical="center"/>
      <protection locked="0"/>
    </xf>
    <xf numFmtId="38" fontId="11" fillId="0" borderId="3" xfId="5" applyFont="1" applyFill="1" applyBorder="1" applyAlignment="1">
      <alignment vertical="center"/>
    </xf>
    <xf numFmtId="38" fontId="11" fillId="0" borderId="2" xfId="5" applyFont="1" applyFill="1" applyBorder="1" applyAlignment="1" applyProtection="1">
      <alignment vertical="center"/>
      <protection locked="0"/>
    </xf>
    <xf numFmtId="38" fontId="11" fillId="0" borderId="2" xfId="5" applyFont="1" applyFill="1" applyBorder="1" applyAlignment="1">
      <alignment vertical="center"/>
    </xf>
    <xf numFmtId="38" fontId="11" fillId="0" borderId="4" xfId="5" applyFont="1" applyFill="1" applyBorder="1" applyAlignment="1" applyProtection="1">
      <alignment vertical="center"/>
      <protection locked="0"/>
    </xf>
    <xf numFmtId="38" fontId="11" fillId="0" borderId="4" xfId="5" applyFont="1" applyFill="1" applyBorder="1" applyAlignment="1">
      <alignment vertical="center"/>
    </xf>
    <xf numFmtId="38" fontId="11" fillId="0" borderId="19" xfId="5" applyFont="1" applyFill="1" applyBorder="1" applyAlignment="1">
      <alignment vertical="center"/>
    </xf>
    <xf numFmtId="0" fontId="11" fillId="0" borderId="20" xfId="1" applyFont="1" applyBorder="1" applyAlignment="1">
      <alignment horizontal="center" vertical="center"/>
    </xf>
    <xf numFmtId="38" fontId="8" fillId="0" borderId="5" xfId="10" applyFont="1" applyBorder="1" applyAlignment="1">
      <alignment vertical="center"/>
    </xf>
    <xf numFmtId="38" fontId="8" fillId="0" borderId="2" xfId="10" applyFont="1" applyBorder="1" applyAlignment="1">
      <alignment vertical="center"/>
    </xf>
    <xf numFmtId="179" fontId="8" fillId="0" borderId="2" xfId="10" applyNumberFormat="1" applyFont="1" applyBorder="1" applyAlignment="1">
      <alignment vertical="center"/>
    </xf>
    <xf numFmtId="38" fontId="8" fillId="0" borderId="6" xfId="10" applyFont="1" applyBorder="1" applyAlignment="1">
      <alignment vertical="center"/>
    </xf>
    <xf numFmtId="38" fontId="8" fillId="0" borderId="3" xfId="10" applyFont="1" applyBorder="1" applyAlignment="1">
      <alignment vertical="center"/>
    </xf>
    <xf numFmtId="179" fontId="8" fillId="0" borderId="3" xfId="10" applyNumberFormat="1" applyFont="1" applyBorder="1" applyAlignment="1">
      <alignment vertical="center"/>
    </xf>
    <xf numFmtId="38" fontId="8" fillId="0" borderId="7" xfId="10" applyFont="1" applyBorder="1" applyAlignment="1">
      <alignment vertical="center"/>
    </xf>
    <xf numFmtId="38" fontId="8" fillId="0" borderId="4" xfId="10" applyFont="1" applyBorder="1" applyAlignment="1">
      <alignment vertical="center"/>
    </xf>
    <xf numFmtId="179" fontId="8" fillId="0" borderId="4" xfId="10" applyNumberFormat="1" applyFont="1" applyBorder="1" applyAlignment="1">
      <alignment vertical="center"/>
    </xf>
    <xf numFmtId="38" fontId="7" fillId="0" borderId="3" xfId="10" applyFont="1" applyBorder="1" applyAlignment="1" applyProtection="1">
      <alignment vertical="center"/>
      <protection locked="0"/>
    </xf>
    <xf numFmtId="0" fontId="40" fillId="0" borderId="0" xfId="55" applyFont="1">
      <alignment vertical="center"/>
    </xf>
    <xf numFmtId="0" fontId="41" fillId="0" borderId="0" xfId="0" applyFont="1" applyAlignment="1">
      <alignment vertical="center"/>
    </xf>
    <xf numFmtId="177" fontId="41" fillId="0" borderId="0" xfId="0" applyNumberFormat="1" applyFont="1" applyAlignment="1">
      <alignment vertical="center"/>
    </xf>
    <xf numFmtId="38" fontId="7" fillId="0" borderId="2" xfId="10" applyFont="1" applyBorder="1" applyAlignment="1" applyProtection="1">
      <alignment vertical="center"/>
      <protection locked="0"/>
    </xf>
    <xf numFmtId="38" fontId="7" fillId="0" borderId="4" xfId="10" applyFont="1" applyBorder="1" applyAlignment="1" applyProtection="1">
      <alignment vertical="center"/>
      <protection locked="0"/>
    </xf>
    <xf numFmtId="0" fontId="41" fillId="0" borderId="29" xfId="0" applyFont="1" applyBorder="1" applyAlignment="1">
      <alignment vertical="center" shrinkToFit="1"/>
    </xf>
    <xf numFmtId="38" fontId="7" fillId="0" borderId="19" xfId="10" applyFont="1" applyBorder="1" applyAlignment="1" applyProtection="1">
      <alignment vertical="center"/>
      <protection locked="0"/>
    </xf>
    <xf numFmtId="38" fontId="37" fillId="0" borderId="32" xfId="5" applyFont="1" applyFill="1" applyBorder="1" applyAlignment="1">
      <alignment horizontal="center" vertical="center"/>
    </xf>
    <xf numFmtId="38" fontId="11" fillId="0" borderId="19" xfId="5" applyFont="1" applyFill="1" applyBorder="1" applyAlignment="1" applyProtection="1">
      <alignment vertical="center"/>
      <protection locked="0"/>
    </xf>
    <xf numFmtId="38" fontId="7" fillId="0" borderId="6" xfId="10" applyFont="1" applyFill="1" applyBorder="1" applyAlignment="1" applyProtection="1">
      <alignment vertical="center"/>
      <protection locked="0"/>
    </xf>
    <xf numFmtId="38" fontId="7" fillId="0" borderId="0" xfId="10" applyFont="1" applyFill="1" applyBorder="1" applyAlignment="1" applyProtection="1">
      <alignment vertical="center"/>
      <protection locked="0"/>
    </xf>
    <xf numFmtId="38" fontId="7" fillId="0" borderId="3" xfId="10" applyFont="1" applyFill="1" applyBorder="1" applyAlignment="1" applyProtection="1">
      <alignment vertical="center"/>
      <protection locked="0"/>
    </xf>
    <xf numFmtId="38" fontId="7" fillId="0" borderId="2" xfId="10" applyFont="1" applyFill="1" applyBorder="1" applyAlignment="1" applyProtection="1">
      <alignment vertical="center"/>
      <protection locked="0"/>
    </xf>
    <xf numFmtId="179" fontId="7" fillId="0" borderId="3" xfId="9" applyNumberFormat="1" applyBorder="1" applyAlignment="1">
      <alignment vertical="center"/>
    </xf>
    <xf numFmtId="38" fontId="7" fillId="0" borderId="2" xfId="10" applyFont="1" applyBorder="1" applyAlignment="1" applyProtection="1">
      <alignment vertical="center"/>
    </xf>
    <xf numFmtId="38" fontId="7" fillId="0" borderId="0" xfId="10" applyFont="1" applyBorder="1" applyAlignment="1" applyProtection="1">
      <alignment vertical="center"/>
      <protection locked="0"/>
    </xf>
    <xf numFmtId="38" fontId="7" fillId="0" borderId="3" xfId="10" applyFont="1" applyBorder="1" applyAlignment="1" applyProtection="1">
      <alignment vertical="center"/>
    </xf>
    <xf numFmtId="179" fontId="7" fillId="0" borderId="4" xfId="9" applyNumberFormat="1" applyBorder="1" applyAlignment="1">
      <alignment vertical="center"/>
    </xf>
    <xf numFmtId="38" fontId="7" fillId="0" borderId="4" xfId="10" applyFont="1" applyBorder="1" applyAlignment="1" applyProtection="1">
      <alignment vertical="center"/>
    </xf>
    <xf numFmtId="38" fontId="7" fillId="0" borderId="5" xfId="10" applyFont="1" applyFill="1" applyBorder="1" applyAlignment="1" applyProtection="1">
      <alignment vertical="center"/>
      <protection locked="0"/>
    </xf>
    <xf numFmtId="38" fontId="7" fillId="0" borderId="25" xfId="10" applyFont="1" applyFill="1" applyBorder="1" applyAlignment="1" applyProtection="1">
      <alignment vertical="center"/>
      <protection locked="0"/>
    </xf>
    <xf numFmtId="38" fontId="7" fillId="0" borderId="25" xfId="10" applyFont="1" applyBorder="1" applyAlignment="1" applyProtection="1">
      <alignment vertical="center"/>
      <protection locked="0"/>
    </xf>
    <xf numFmtId="38" fontId="7" fillId="0" borderId="7" xfId="10" applyFont="1" applyFill="1" applyBorder="1" applyAlignment="1" applyProtection="1">
      <alignment vertical="center"/>
      <protection locked="0"/>
    </xf>
    <xf numFmtId="38" fontId="7" fillId="0" borderId="1" xfId="10" applyFont="1" applyFill="1" applyBorder="1" applyAlignment="1" applyProtection="1">
      <alignment vertical="center"/>
      <protection locked="0"/>
    </xf>
    <xf numFmtId="38" fontId="7" fillId="0" borderId="4" xfId="10" applyFont="1" applyFill="1" applyBorder="1" applyAlignment="1" applyProtection="1">
      <alignment vertical="center"/>
      <protection locked="0"/>
    </xf>
    <xf numFmtId="38" fontId="7" fillId="0" borderId="1" xfId="10" applyFont="1" applyBorder="1" applyAlignment="1" applyProtection="1">
      <alignment vertical="center"/>
      <protection locked="0"/>
    </xf>
    <xf numFmtId="179" fontId="7" fillId="0" borderId="4" xfId="10" applyNumberFormat="1" applyFont="1" applyBorder="1" applyAlignment="1" applyProtection="1">
      <alignment vertical="center"/>
      <protection locked="0"/>
    </xf>
    <xf numFmtId="179" fontId="7" fillId="0" borderId="3" xfId="10" applyNumberFormat="1" applyFont="1" applyBorder="1" applyAlignment="1" applyProtection="1">
      <alignment vertical="center"/>
      <protection locked="0"/>
    </xf>
    <xf numFmtId="179" fontId="7" fillId="0" borderId="2" xfId="10" applyNumberFormat="1" applyFont="1" applyBorder="1" applyAlignment="1" applyProtection="1">
      <alignment vertical="center"/>
      <protection locked="0"/>
    </xf>
    <xf numFmtId="38" fontId="7" fillId="0" borderId="19" xfId="10" applyFont="1" applyFill="1" applyBorder="1" applyAlignment="1" applyProtection="1">
      <alignment vertical="center"/>
      <protection locked="0"/>
    </xf>
    <xf numFmtId="38" fontId="7" fillId="0" borderId="10" xfId="10" applyFont="1" applyFill="1" applyBorder="1" applyAlignment="1" applyProtection="1">
      <alignment vertical="center"/>
      <protection locked="0"/>
    </xf>
    <xf numFmtId="38" fontId="7" fillId="0" borderId="27" xfId="10" applyFont="1" applyFill="1" applyBorder="1" applyAlignment="1" applyProtection="1">
      <alignment vertical="center"/>
      <protection locked="0"/>
    </xf>
    <xf numFmtId="179" fontId="7" fillId="0" borderId="19" xfId="10" applyNumberFormat="1" applyFont="1" applyBorder="1" applyAlignment="1" applyProtection="1">
      <alignment vertical="center"/>
      <protection locked="0"/>
    </xf>
    <xf numFmtId="38" fontId="7" fillId="0" borderId="10" xfId="10" applyFont="1" applyBorder="1" applyAlignment="1" applyProtection="1">
      <alignment vertical="center"/>
      <protection locked="0"/>
    </xf>
    <xf numFmtId="38" fontId="7" fillId="0" borderId="19" xfId="10" applyFont="1" applyBorder="1" applyAlignment="1" applyProtection="1">
      <alignment vertical="center"/>
    </xf>
    <xf numFmtId="0" fontId="11" fillId="0" borderId="44" xfId="1" applyFont="1" applyBorder="1" applyAlignment="1">
      <alignment horizontal="distributed" vertical="center"/>
    </xf>
    <xf numFmtId="38" fontId="11" fillId="0" borderId="45" xfId="5" applyFont="1" applyFill="1" applyBorder="1" applyAlignment="1" applyProtection="1">
      <alignment vertical="center"/>
      <protection locked="0"/>
    </xf>
    <xf numFmtId="38" fontId="11" fillId="0" borderId="45" xfId="5" applyFont="1" applyFill="1" applyBorder="1" applyAlignment="1">
      <alignment vertical="center"/>
    </xf>
    <xf numFmtId="0" fontId="11" fillId="0" borderId="46" xfId="1" applyFont="1" applyBorder="1" applyAlignment="1">
      <alignment horizontal="center" vertical="center"/>
    </xf>
    <xf numFmtId="0" fontId="11" fillId="0" borderId="44" xfId="1" applyFont="1" applyBorder="1" applyAlignment="1">
      <alignment horizontal="distributed" vertical="center" shrinkToFit="1"/>
    </xf>
    <xf numFmtId="0" fontId="10" fillId="0" borderId="46" xfId="1" applyFont="1" applyBorder="1" applyAlignment="1">
      <alignment horizontal="center" vertical="center"/>
    </xf>
    <xf numFmtId="0" fontId="13" fillId="0" borderId="44" xfId="1" applyFont="1" applyBorder="1" applyAlignment="1">
      <alignment horizontal="distributed" vertical="center" shrinkToFit="1"/>
    </xf>
    <xf numFmtId="0" fontId="12" fillId="0" borderId="44" xfId="1" applyFont="1" applyBorder="1" applyAlignment="1">
      <alignment horizontal="distributed" vertical="center" shrinkToFit="1"/>
    </xf>
    <xf numFmtId="0" fontId="13" fillId="0" borderId="44" xfId="1" applyFont="1" applyBorder="1" applyAlignment="1">
      <alignment horizontal="distributed" vertical="distributed" shrinkToFit="1"/>
    </xf>
    <xf numFmtId="0" fontId="11" fillId="0" borderId="44" xfId="1" applyFont="1" applyBorder="1" applyAlignment="1">
      <alignment horizontal="distributed" vertical="center" wrapText="1" shrinkToFit="1"/>
    </xf>
    <xf numFmtId="0" fontId="7" fillId="0" borderId="22" xfId="9" applyBorder="1" applyAlignment="1">
      <alignment horizontal="distributed" vertical="center" indent="4"/>
    </xf>
    <xf numFmtId="0" fontId="7" fillId="0" borderId="21" xfId="9" applyBorder="1" applyAlignment="1">
      <alignment horizontal="distributed" vertical="center" indent="4"/>
    </xf>
    <xf numFmtId="0" fontId="7" fillId="0" borderId="13" xfId="9" applyBorder="1" applyAlignment="1">
      <alignment horizontal="distributed" vertical="center" indent="4"/>
    </xf>
    <xf numFmtId="0" fontId="7" fillId="0" borderId="0" xfId="9" applyAlignment="1">
      <alignment horizontal="right" vertical="center"/>
    </xf>
    <xf numFmtId="0" fontId="7" fillId="0" borderId="11" xfId="9" applyBorder="1" applyAlignment="1">
      <alignment horizontal="center" vertical="center"/>
    </xf>
    <xf numFmtId="0" fontId="7" fillId="0" borderId="5" xfId="9" applyBorder="1" applyAlignment="1">
      <alignment horizontal="center" vertical="center"/>
    </xf>
    <xf numFmtId="0" fontId="7" fillId="0" borderId="33" xfId="9" applyBorder="1" applyAlignment="1">
      <alignment horizontal="center" vertical="center" wrapText="1"/>
    </xf>
    <xf numFmtId="0" fontId="7" fillId="0" borderId="4" xfId="9" applyBorder="1"/>
    <xf numFmtId="0" fontId="7" fillId="0" borderId="12" xfId="9" applyBorder="1" applyAlignment="1">
      <alignment horizontal="center" vertical="center" textRotation="255"/>
    </xf>
    <xf numFmtId="0" fontId="7" fillId="0" borderId="32" xfId="9" applyBorder="1" applyAlignment="1">
      <alignment horizontal="center" vertical="center" textRotation="255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3</xdr:col>
      <xdr:colOff>0</xdr:colOff>
      <xdr:row>8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04825" y="1724025"/>
          <a:ext cx="17335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13144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44821</xdr:colOff>
      <xdr:row>4</xdr:row>
      <xdr:rowOff>67236</xdr:rowOff>
    </xdr:from>
    <xdr:to>
      <xdr:col>24</xdr:col>
      <xdr:colOff>289891</xdr:colOff>
      <xdr:row>13</xdr:row>
      <xdr:rowOff>165653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669712" y="895497"/>
          <a:ext cx="4369809" cy="196200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作り方</a:t>
          </a:r>
          <a:endParaRPr kumimoji="1" lang="en-US" altLang="ja-JP" sz="1100"/>
        </a:p>
        <a:p>
          <a:pPr algn="l"/>
          <a:r>
            <a:rPr kumimoji="1" lang="ja-JP" altLang="en-US" sz="1100"/>
            <a:t>公営企業決算本から拾っても良いが、</a:t>
          </a:r>
          <a:endParaRPr kumimoji="1" lang="en-US" altLang="ja-JP" sz="1100"/>
        </a:p>
        <a:p>
          <a:pPr algn="l"/>
          <a:r>
            <a:rPr kumimoji="1" lang="ja-JP" altLang="en-US" sz="1100"/>
            <a:t>総務省のデータベースをダウンロードして、ピボットで必要なところを集計した方が簡単な気がする。</a:t>
          </a:r>
          <a:endParaRPr kumimoji="1" lang="en-US" altLang="ja-JP" sz="1100"/>
        </a:p>
        <a:p>
          <a:pPr algn="l"/>
          <a:r>
            <a:rPr kumimoji="1" lang="ja-JP" altLang="en-US" sz="1100"/>
            <a:t>都貸付金の欄は、</a:t>
          </a:r>
          <a:r>
            <a:rPr kumimoji="1" lang="en-US" altLang="ja-JP" sz="1100"/>
            <a:t>24</a:t>
          </a:r>
          <a:r>
            <a:rPr kumimoji="1" lang="ja-JP" altLang="en-US" sz="1100"/>
            <a:t>表地方債現在高の内訳の「その他」欄を都貸付金とみなしているらしい（昔から）。</a:t>
          </a:r>
          <a:endParaRPr kumimoji="1" lang="en-US" altLang="ja-JP" sz="1100"/>
        </a:p>
        <a:p>
          <a:pPr algn="l"/>
          <a:r>
            <a:rPr kumimoji="1" lang="ja-JP" altLang="en-US" sz="1100"/>
            <a:t>総務省のサイトは、</a:t>
          </a:r>
          <a:endParaRPr kumimoji="1" lang="en-US" altLang="ja-JP" sz="1100"/>
        </a:p>
        <a:p>
          <a:pPr algn="l"/>
          <a:r>
            <a:rPr kumimoji="1" lang="en-US" altLang="ja-JP" sz="1100"/>
            <a:t>http://llb.k3tokei.asp.lgwan.jp/soumu-app/contents/index.html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Relationship Id="rId4" Type="http://schemas.openxmlformats.org/officeDocument/2006/relationships/drawing" Target="../drawings/drawing1.xml"/>
</Relationships>

</file>

<file path=xl/worksheets/_rels/sheet2.xml.rels><?xml version="1.0" encoding="UTF-8" standalone="yes"?>

<Relationships xmlns="http://schemas.openxmlformats.org/package/2006/relationships">





<Relationship Id="rId4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A2:AJ82"/>
  <sheetViews>
    <sheetView tabSelected="1" zoomScale="70" zoomScaleNormal="70" zoomScaleSheetLayoutView="53" workbookViewId="0">
      <pane xSplit="3" ySplit="8" topLeftCell="S9" activePane="bottomRight" state="frozen"/>
      <selection pane="topRight" activeCell="D1" sqref="D1"/>
      <selection pane="bottomLeft" activeCell="A9" sqref="A9"/>
      <selection pane="bottomRight" activeCell="Y8" sqref="Y8"/>
    </sheetView>
  </sheetViews>
  <sheetFormatPr defaultColWidth="9" defaultRowHeight="13.5"/>
  <cols>
    <col min="1" max="1" width="4" style="20" bestFit="1" customWidth="1"/>
    <col min="2" max="2" width="2.625" style="20" customWidth="1"/>
    <col min="3" max="3" width="24.5" style="36" customWidth="1"/>
    <col min="4" max="5" width="12.625" style="62" customWidth="1"/>
    <col min="6" max="7" width="12.625" style="20" customWidth="1"/>
    <col min="8" max="11" width="14.625" style="20" customWidth="1"/>
    <col min="12" max="12" width="12.625" style="20" customWidth="1"/>
    <col min="13" max="14" width="11.25" style="20" customWidth="1"/>
    <col min="15" max="15" width="14.625" style="20" customWidth="1"/>
    <col min="16" max="17" width="11.25" style="20" customWidth="1"/>
    <col min="18" max="19" width="14.625" style="20" customWidth="1"/>
    <col min="20" max="20" width="14.75" style="20" customWidth="1"/>
    <col min="21" max="21" width="12.75" style="20" customWidth="1"/>
    <col min="22" max="24" width="14.625" style="20" customWidth="1"/>
    <col min="25" max="25" width="12.625" style="20" customWidth="1"/>
    <col min="26" max="26" width="16.5" style="20" customWidth="1"/>
    <col min="27" max="29" width="14.625" style="20" customWidth="1"/>
    <col min="30" max="30" width="12.625" style="20" customWidth="1"/>
    <col min="31" max="31" width="15.75" style="20" customWidth="1"/>
    <col min="32" max="32" width="3.625" style="38" bestFit="1" customWidth="1"/>
    <col min="33" max="33" width="1" style="20" customWidth="1"/>
    <col min="34" max="34" width="15.75" style="20" bestFit="1" customWidth="1"/>
    <col min="35" max="35" width="13.75" style="20" bestFit="1" customWidth="1"/>
    <col min="36" max="16384" width="9" style="20"/>
  </cols>
  <sheetData>
    <row r="2" spans="1:35">
      <c r="D2" s="65">
        <v>
330109</v>
      </c>
      <c r="E2" s="65"/>
      <c r="F2" s="37">
        <v>
330309</v>
      </c>
      <c r="G2" s="37">
        <v>
330609</v>
      </c>
      <c r="H2" s="37">
        <v>
330909</v>
      </c>
      <c r="I2" s="66">
        <v>
331309</v>
      </c>
      <c r="J2" s="66">
        <v>
331409</v>
      </c>
      <c r="K2" s="37">
        <v>
332109</v>
      </c>
      <c r="L2" s="37">
        <v>
333809</v>
      </c>
      <c r="M2" s="37">
        <v>
333909</v>
      </c>
      <c r="N2" s="37">
        <v>
334009</v>
      </c>
      <c r="O2" s="37">
        <v>
334209</v>
      </c>
      <c r="P2" s="37">
        <v>
334509</v>
      </c>
      <c r="Q2" s="37">
        <v>
334609</v>
      </c>
      <c r="R2" s="37">
        <v>
335209</v>
      </c>
      <c r="S2" s="37">
        <v>
335309</v>
      </c>
      <c r="T2" s="37">
        <v>
335409</v>
      </c>
      <c r="U2" s="37">
        <v>
335509</v>
      </c>
      <c r="V2" s="37">
        <v>
335609</v>
      </c>
      <c r="W2" s="37">
        <v>
335709</v>
      </c>
      <c r="X2" s="37">
        <v>
335809</v>
      </c>
      <c r="Y2" s="37">
        <v>
335909</v>
      </c>
      <c r="Z2" s="37">
        <v>
336009</v>
      </c>
      <c r="AA2" s="37">
        <v>
336109</v>
      </c>
      <c r="AB2" s="37"/>
      <c r="AC2" s="37"/>
      <c r="AD2" s="37">
        <v>
336309</v>
      </c>
      <c r="AE2" s="37"/>
      <c r="AF2" s="37"/>
      <c r="AG2" s="20">
        <v>
330009</v>
      </c>
      <c r="AH2" s="20">
        <v>
336409</v>
      </c>
      <c r="AI2" s="38" t="s">
        <v>
46</v>
      </c>
    </row>
    <row r="3" spans="1:35" s="1" customFormat="1" ht="27" customHeight="1">
      <c r="C3" s="39"/>
      <c r="D3" s="40"/>
      <c r="E3" s="40"/>
      <c r="AF3" s="21"/>
    </row>
    <row r="4" spans="1:35" s="1" customFormat="1" ht="27" customHeight="1">
      <c r="C4" s="41"/>
      <c r="D4" s="40"/>
      <c r="E4" s="40"/>
      <c r="AF4" s="21"/>
    </row>
    <row r="5" spans="1:35" s="1" customFormat="1" ht="27" customHeight="1">
      <c r="C5" s="41" t="s">
        <v>
304</v>
      </c>
      <c r="D5" s="40"/>
      <c r="E5" s="40"/>
      <c r="AF5" s="21"/>
    </row>
    <row r="6" spans="1:35" s="1" customFormat="1" ht="27" customHeight="1" thickBot="1">
      <c r="C6" s="41" t="s">
        <v>
294</v>
      </c>
      <c r="D6" s="40"/>
      <c r="E6" s="40"/>
      <c r="AE6" s="42" t="s">
        <v>
47</v>
      </c>
      <c r="AF6" s="21"/>
    </row>
    <row r="7" spans="1:35" s="43" customFormat="1" ht="19.5" customHeight="1">
      <c r="C7" s="44" t="s">
        <v>
41</v>
      </c>
      <c r="D7" s="45" t="s">
        <v>
48</v>
      </c>
      <c r="E7" s="45" t="s">
        <v>
297</v>
      </c>
      <c r="F7" s="46" t="s">
        <v>
49</v>
      </c>
      <c r="G7" s="46" t="s">
        <v>
50</v>
      </c>
      <c r="H7" s="46" t="s">
        <v>
267</v>
      </c>
      <c r="I7" s="46" t="s">
        <v>
270</v>
      </c>
      <c r="J7" s="46" t="s">
        <v>
51</v>
      </c>
      <c r="K7" s="46" t="s">
        <v>
52</v>
      </c>
      <c r="L7" s="46" t="s">
        <v>
53</v>
      </c>
      <c r="M7" s="46" t="s">
        <v>
54</v>
      </c>
      <c r="N7" s="47" t="s">
        <v>
55</v>
      </c>
      <c r="O7" s="46" t="s">
        <v>
56</v>
      </c>
      <c r="P7" s="47" t="s">
        <v>
57</v>
      </c>
      <c r="Q7" s="47" t="s">
        <v>
58</v>
      </c>
      <c r="R7" s="46" t="s">
        <v>
59</v>
      </c>
      <c r="S7" s="46" t="s">
        <v>
60</v>
      </c>
      <c r="T7" s="46" t="s">
        <v>
61</v>
      </c>
      <c r="U7" s="46" t="s">
        <v>
62</v>
      </c>
      <c r="V7" s="46" t="s">
        <v>
63</v>
      </c>
      <c r="W7" s="46" t="s">
        <v>
64</v>
      </c>
      <c r="X7" s="46" t="s">
        <v>
61</v>
      </c>
      <c r="Y7" s="46" t="s">
        <v>
65</v>
      </c>
      <c r="Z7" s="48" t="s">
        <v>
66</v>
      </c>
      <c r="AA7" s="46" t="s">
        <v>
67</v>
      </c>
      <c r="AB7" s="46" t="s">
        <v>
300</v>
      </c>
      <c r="AC7" s="46" t="s">
        <v>
302</v>
      </c>
      <c r="AD7" s="46" t="s">
        <v>
68</v>
      </c>
      <c r="AE7" s="46" t="s">
        <v>
43</v>
      </c>
      <c r="AF7" s="49" t="s">
        <v>
69</v>
      </c>
    </row>
    <row r="8" spans="1:35" s="43" customFormat="1" ht="19.5" customHeight="1">
      <c r="C8" s="50" t="s">
        <v>
70</v>
      </c>
      <c r="D8" s="51" t="s">
        <v>
71</v>
      </c>
      <c r="E8" s="51" t="s">
        <v>
298</v>
      </c>
      <c r="F8" s="52" t="s">
        <v>
72</v>
      </c>
      <c r="G8" s="52" t="s">
        <v>
73</v>
      </c>
      <c r="H8" s="52" t="s">
        <v>
268</v>
      </c>
      <c r="I8" s="52" t="s">
        <v>
269</v>
      </c>
      <c r="J8" s="52" t="s">
        <v>
74</v>
      </c>
      <c r="K8" s="52" t="s">
        <v>
75</v>
      </c>
      <c r="L8" s="52" t="s">
        <v>
76</v>
      </c>
      <c r="M8" s="52" t="s">
        <v>
77</v>
      </c>
      <c r="N8" s="53" t="s">
        <v>
78</v>
      </c>
      <c r="O8" s="52" t="s">
        <v>
79</v>
      </c>
      <c r="P8" s="53" t="s">
        <v>
274</v>
      </c>
      <c r="Q8" s="53" t="s">
        <v>
80</v>
      </c>
      <c r="R8" s="52" t="s">
        <v>
81</v>
      </c>
      <c r="S8" s="54" t="s">
        <v>
310</v>
      </c>
      <c r="T8" s="52" t="s">
        <v>
82</v>
      </c>
      <c r="U8" s="52" t="s">
        <v>
83</v>
      </c>
      <c r="V8" s="52" t="s">
        <v>
84</v>
      </c>
      <c r="W8" s="52" t="s">
        <v>
84</v>
      </c>
      <c r="X8" s="52" t="s">
        <v>
81</v>
      </c>
      <c r="Y8" s="54" t="s">
        <v>
312</v>
      </c>
      <c r="Z8" s="54" t="s">
        <v>
311</v>
      </c>
      <c r="AA8" s="52" t="s">
        <v>
85</v>
      </c>
      <c r="AB8" s="52" t="s">
        <v>
301</v>
      </c>
      <c r="AC8" s="52" t="s">
        <v>
303</v>
      </c>
      <c r="AD8" s="52"/>
      <c r="AE8" s="52"/>
      <c r="AF8" s="55" t="s">
        <v>
86</v>
      </c>
      <c r="AI8" s="21"/>
    </row>
    <row r="9" spans="1:35" s="56" customFormat="1" ht="24" customHeight="1">
      <c r="C9" s="22" t="s">
        <v>
87</v>
      </c>
      <c r="D9" s="67">
        <f>
SUM(D10:D12)</f>
        <v>
19451779</v>
      </c>
      <c r="E9" s="67">
        <f>
SUM(E10:E12)</f>
        <v>
2872500</v>
      </c>
      <c r="F9" s="67">
        <f t="shared" ref="F9:AD9" si="0">
SUM(F10:F12)</f>
        <v>
6145217</v>
      </c>
      <c r="G9" s="67">
        <f t="shared" si="0"/>
        <v>
2645205</v>
      </c>
      <c r="H9" s="67">
        <f t="shared" si="0"/>
        <v>
1662890</v>
      </c>
      <c r="I9" s="67">
        <f t="shared" si="0"/>
        <v>
1570579</v>
      </c>
      <c r="J9" s="67">
        <f t="shared" si="0"/>
        <v>
145532263</v>
      </c>
      <c r="K9" s="67">
        <f t="shared" si="0"/>
        <v>
73808622</v>
      </c>
      <c r="L9" s="67">
        <f t="shared" si="0"/>
        <v>
4617842</v>
      </c>
      <c r="M9" s="67">
        <f t="shared" si="0"/>
        <v>
4394727</v>
      </c>
      <c r="N9" s="67">
        <f t="shared" si="0"/>
        <v>
1874825</v>
      </c>
      <c r="O9" s="67">
        <f t="shared" si="0"/>
        <v>
0</v>
      </c>
      <c r="P9" s="67">
        <f t="shared" si="0"/>
        <v>
855489</v>
      </c>
      <c r="Q9" s="67">
        <f t="shared" si="0"/>
        <v>
60549</v>
      </c>
      <c r="R9" s="67">
        <f t="shared" si="0"/>
        <v>
20337231</v>
      </c>
      <c r="S9" s="67">
        <f t="shared" si="0"/>
        <v>
2162855</v>
      </c>
      <c r="T9" s="67">
        <f t="shared" si="0"/>
        <v>
0</v>
      </c>
      <c r="U9" s="67">
        <f t="shared" si="0"/>
        <v>
0</v>
      </c>
      <c r="V9" s="67">
        <f t="shared" si="0"/>
        <v>
11166622</v>
      </c>
      <c r="W9" s="67">
        <f t="shared" si="0"/>
        <v>
0</v>
      </c>
      <c r="X9" s="67">
        <f t="shared" si="0"/>
        <v>
344475501</v>
      </c>
      <c r="Y9" s="67">
        <f>
SUM(Y10:Y12)</f>
        <v>
0</v>
      </c>
      <c r="Z9" s="67">
        <f>
SUM(Z10:Z12)</f>
        <v>
1470682</v>
      </c>
      <c r="AA9" s="67">
        <f>
SUM(AA10:AA12)</f>
        <v>
240727079</v>
      </c>
      <c r="AB9" s="67">
        <f>
SUM(AB10:AB12)</f>
        <v>
400000</v>
      </c>
      <c r="AC9" s="67">
        <f>
SUM(AC10:AC12)</f>
        <v>
50000</v>
      </c>
      <c r="AD9" s="67">
        <f t="shared" si="0"/>
        <v>
126326</v>
      </c>
      <c r="AE9" s="67">
        <f>
SUM(AE10:AE12)</f>
        <v>
886408783</v>
      </c>
      <c r="AF9" s="23" t="s">
        <v>
88</v>
      </c>
      <c r="AH9" s="56">
        <f>
SUM(AH10:AH12)</f>
        <v>
875107234</v>
      </c>
      <c r="AI9" s="57">
        <f>
AH9-AE9</f>
        <v>
-11301549</v>
      </c>
    </row>
    <row r="10" spans="1:35" s="56" customFormat="1" ht="24" customHeight="1">
      <c r="C10" s="24" t="s">
        <v>
44</v>
      </c>
      <c r="D10" s="68">
        <f>
SUM(D13:D38)</f>
        <v>
18871551</v>
      </c>
      <c r="E10" s="68">
        <f>
SUM(E13:E38)</f>
        <v>
1639000</v>
      </c>
      <c r="F10" s="68">
        <f t="shared" ref="F10:AD10" si="1">
SUM(F13:F38)</f>
        <v>
5985905</v>
      </c>
      <c r="G10" s="68">
        <f t="shared" si="1"/>
        <v>
2154914</v>
      </c>
      <c r="H10" s="68">
        <f t="shared" si="1"/>
        <v>
1656356</v>
      </c>
      <c r="I10" s="68">
        <f t="shared" si="1"/>
        <v>
1532742</v>
      </c>
      <c r="J10" s="68">
        <f t="shared" si="1"/>
        <v>
123370125</v>
      </c>
      <c r="K10" s="68">
        <f t="shared" si="1"/>
        <v>
71059658</v>
      </c>
      <c r="L10" s="68">
        <f t="shared" si="1"/>
        <v>
0</v>
      </c>
      <c r="M10" s="68">
        <f t="shared" si="1"/>
        <v>
0</v>
      </c>
      <c r="N10" s="68">
        <f t="shared" si="1"/>
        <v>
1874825</v>
      </c>
      <c r="O10" s="68">
        <f t="shared" si="1"/>
        <v>
0</v>
      </c>
      <c r="P10" s="68">
        <f t="shared" si="1"/>
        <v>
855489</v>
      </c>
      <c r="Q10" s="68">
        <f t="shared" si="1"/>
        <v>
60549</v>
      </c>
      <c r="R10" s="68">
        <f t="shared" si="1"/>
        <v>
17917990</v>
      </c>
      <c r="S10" s="68">
        <f t="shared" si="1"/>
        <v>
1990490</v>
      </c>
      <c r="T10" s="68">
        <f t="shared" si="1"/>
        <v>
0</v>
      </c>
      <c r="U10" s="68">
        <f t="shared" si="1"/>
        <v>
0</v>
      </c>
      <c r="V10" s="68">
        <f t="shared" si="1"/>
        <v>
10993286</v>
      </c>
      <c r="W10" s="68">
        <f t="shared" si="1"/>
        <v>
0</v>
      </c>
      <c r="X10" s="68">
        <f t="shared" si="1"/>
        <v>
328374469</v>
      </c>
      <c r="Y10" s="68">
        <f t="shared" si="1"/>
        <v>
0</v>
      </c>
      <c r="Z10" s="68">
        <f t="shared" si="1"/>
        <v>
1464915</v>
      </c>
      <c r="AA10" s="68">
        <f t="shared" si="1"/>
        <v>
226659713</v>
      </c>
      <c r="AB10" s="68">
        <f>
SUM(AB13:AB38)</f>
        <v>
400000</v>
      </c>
      <c r="AC10" s="68">
        <f>
SUM(AC13:AC38)</f>
        <v>
0</v>
      </c>
      <c r="AD10" s="68">
        <f t="shared" si="1"/>
        <v>
0</v>
      </c>
      <c r="AE10" s="68">
        <f>
SUM(AE13:AE38)</f>
        <v>
816861977</v>
      </c>
      <c r="AF10" s="25" t="s">
        <v>
89</v>
      </c>
      <c r="AH10" s="56">
        <f>
SUM(AH13:AH38)</f>
        <v>
811801512</v>
      </c>
      <c r="AI10" s="57">
        <f>
AH10-AE10</f>
        <v>
-5060465</v>
      </c>
    </row>
    <row r="11" spans="1:35" s="56" customFormat="1" ht="24" customHeight="1">
      <c r="C11" s="24" t="s">
        <v>
90</v>
      </c>
      <c r="D11" s="68">
        <f>
SUM(D39:D51)</f>
        <v>
580228</v>
      </c>
      <c r="E11" s="68">
        <f>
SUM(E39:E51)</f>
        <v>
0</v>
      </c>
      <c r="F11" s="68">
        <f t="shared" ref="F11:AD11" si="2">
SUM(F39:F51)</f>
        <v>
159312</v>
      </c>
      <c r="G11" s="68">
        <f t="shared" si="2"/>
        <v>
490291</v>
      </c>
      <c r="H11" s="68">
        <f t="shared" si="2"/>
        <v>
6534</v>
      </c>
      <c r="I11" s="68">
        <f t="shared" si="2"/>
        <v>
37837</v>
      </c>
      <c r="J11" s="68">
        <f t="shared" si="2"/>
        <v>
4754048</v>
      </c>
      <c r="K11" s="68">
        <f t="shared" si="2"/>
        <v>
2616323</v>
      </c>
      <c r="L11" s="68">
        <f t="shared" si="2"/>
        <v>
4617842</v>
      </c>
      <c r="M11" s="68">
        <f t="shared" si="2"/>
        <v>
4394727</v>
      </c>
      <c r="N11" s="68">
        <f t="shared" si="2"/>
        <v>
0</v>
      </c>
      <c r="O11" s="68">
        <f t="shared" si="2"/>
        <v>
0</v>
      </c>
      <c r="P11" s="68">
        <f t="shared" si="2"/>
        <v>
0</v>
      </c>
      <c r="Q11" s="68">
        <f t="shared" si="2"/>
        <v>
0</v>
      </c>
      <c r="R11" s="68">
        <f t="shared" si="2"/>
        <v>
590426</v>
      </c>
      <c r="S11" s="68">
        <f t="shared" si="2"/>
        <v>
172365</v>
      </c>
      <c r="T11" s="68">
        <f t="shared" si="2"/>
        <v>
0</v>
      </c>
      <c r="U11" s="68">
        <f t="shared" si="2"/>
        <v>
0</v>
      </c>
      <c r="V11" s="68">
        <f t="shared" si="2"/>
        <v>
173336</v>
      </c>
      <c r="W11" s="68">
        <f t="shared" si="2"/>
        <v>
0</v>
      </c>
      <c r="X11" s="68">
        <f t="shared" si="2"/>
        <v>
16101032</v>
      </c>
      <c r="Y11" s="68">
        <f t="shared" si="2"/>
        <v>
0</v>
      </c>
      <c r="Z11" s="68">
        <f t="shared" si="2"/>
        <v>
5767</v>
      </c>
      <c r="AA11" s="68">
        <f t="shared" si="2"/>
        <v>
9287185</v>
      </c>
      <c r="AB11" s="68">
        <f>
SUM(AB39:AB51)</f>
        <v>
0</v>
      </c>
      <c r="AC11" s="68">
        <f>
SUM(AC39:AC51)</f>
        <v>
50000</v>
      </c>
      <c r="AD11" s="68">
        <f t="shared" si="2"/>
        <v>
126326</v>
      </c>
      <c r="AE11" s="68">
        <f>
SUM(AE39:AE51)</f>
        <v>
44163579</v>
      </c>
      <c r="AF11" s="25" t="s">
        <v>
91</v>
      </c>
      <c r="AH11" s="56">
        <f>
SUM(AH39:AH51)</f>
        <v>
42917042</v>
      </c>
      <c r="AI11" s="57">
        <f>
AH11-AE11</f>
        <v>
-1246537</v>
      </c>
    </row>
    <row r="12" spans="1:35" s="56" customFormat="1" ht="24" customHeight="1">
      <c r="C12" s="58" t="s">
        <v>
275</v>
      </c>
      <c r="D12" s="69">
        <f t="shared" ref="D12:AD12" si="3">
SUM(D52:D76)</f>
        <v>
0</v>
      </c>
      <c r="E12" s="69">
        <f t="shared" si="3"/>
        <v>
1233500</v>
      </c>
      <c r="F12" s="69">
        <f t="shared" si="3"/>
        <v>
0</v>
      </c>
      <c r="G12" s="69">
        <f t="shared" si="3"/>
        <v>
0</v>
      </c>
      <c r="H12" s="69">
        <f t="shared" si="3"/>
        <v>
0</v>
      </c>
      <c r="I12" s="69">
        <f t="shared" si="3"/>
        <v>
0</v>
      </c>
      <c r="J12" s="69">
        <f t="shared" si="3"/>
        <v>
17408090</v>
      </c>
      <c r="K12" s="69">
        <f t="shared" si="3"/>
        <v>
132641</v>
      </c>
      <c r="L12" s="69">
        <f t="shared" si="3"/>
        <v>
0</v>
      </c>
      <c r="M12" s="69">
        <f t="shared" si="3"/>
        <v>
0</v>
      </c>
      <c r="N12" s="69">
        <f t="shared" si="3"/>
        <v>
0</v>
      </c>
      <c r="O12" s="69">
        <f t="shared" si="3"/>
        <v>
0</v>
      </c>
      <c r="P12" s="69">
        <f t="shared" si="3"/>
        <v>
0</v>
      </c>
      <c r="Q12" s="69">
        <f t="shared" si="3"/>
        <v>
0</v>
      </c>
      <c r="R12" s="69">
        <f t="shared" si="3"/>
        <v>
1828815</v>
      </c>
      <c r="S12" s="69">
        <f t="shared" si="3"/>
        <v>
0</v>
      </c>
      <c r="T12" s="69">
        <f t="shared" si="3"/>
        <v>
0</v>
      </c>
      <c r="U12" s="69">
        <f t="shared" si="3"/>
        <v>
0</v>
      </c>
      <c r="V12" s="69">
        <f t="shared" si="3"/>
        <v>
0</v>
      </c>
      <c r="W12" s="69">
        <f t="shared" si="3"/>
        <v>
0</v>
      </c>
      <c r="X12" s="69">
        <f t="shared" si="3"/>
        <v>
0</v>
      </c>
      <c r="Y12" s="69">
        <f t="shared" si="3"/>
        <v>
0</v>
      </c>
      <c r="Z12" s="69">
        <f t="shared" si="3"/>
        <v>
0</v>
      </c>
      <c r="AA12" s="69">
        <f t="shared" si="3"/>
        <v>
4780181</v>
      </c>
      <c r="AB12" s="69">
        <f>
SUM(AB52:AB76)</f>
        <v>
0</v>
      </c>
      <c r="AC12" s="69">
        <f>
SUM(AC52:AC76)</f>
        <v>
0</v>
      </c>
      <c r="AD12" s="69">
        <f t="shared" si="3"/>
        <v>
0</v>
      </c>
      <c r="AE12" s="69">
        <f>
SUM(AE52:AE76)</f>
        <v>
25383227</v>
      </c>
      <c r="AF12" s="25" t="s">
        <v>
92</v>
      </c>
      <c r="AH12" s="56">
        <f>
SUM(AH52:AH76)</f>
        <v>
20388680</v>
      </c>
      <c r="AI12" s="1">
        <f t="shared" ref="AI12:AI19" si="4">
AH12-AE12</f>
        <v>
-4994547</v>
      </c>
    </row>
    <row r="13" spans="1:35" s="1" customFormat="1" ht="24" customHeight="1">
      <c r="A13" s="1">
        <v>
1</v>
      </c>
      <c r="C13" s="26" t="s">
        <v>
93</v>
      </c>
      <c r="D13" s="70">
        <v>
2431144</v>
      </c>
      <c r="E13" s="70">
        <v>
0</v>
      </c>
      <c r="F13" s="70">
        <v>
1520819</v>
      </c>
      <c r="G13" s="70">
        <v>
1214952</v>
      </c>
      <c r="H13" s="70">
        <v>
500715</v>
      </c>
      <c r="I13" s="70">
        <v>
303088</v>
      </c>
      <c r="J13" s="70">
        <v>
31250388</v>
      </c>
      <c r="K13" s="70">
        <v>
6270834</v>
      </c>
      <c r="L13" s="70">
        <v>
0</v>
      </c>
      <c r="M13" s="70">
        <v>
0</v>
      </c>
      <c r="N13" s="70">
        <v>
250363</v>
      </c>
      <c r="O13" s="70">
        <v>
0</v>
      </c>
      <c r="P13" s="70">
        <v>
0</v>
      </c>
      <c r="Q13" s="70">
        <v>
0</v>
      </c>
      <c r="R13" s="70">
        <v>
3785967</v>
      </c>
      <c r="S13" s="70">
        <v>
499500</v>
      </c>
      <c r="T13" s="70">
        <v>
0</v>
      </c>
      <c r="U13" s="70">
        <v>
0</v>
      </c>
      <c r="V13" s="70">
        <v>
1358226</v>
      </c>
      <c r="W13" s="70">
        <v>
0</v>
      </c>
      <c r="X13" s="70">
        <v>
51268763</v>
      </c>
      <c r="Y13" s="70">
        <v>
0</v>
      </c>
      <c r="Z13" s="70">
        <v>
0</v>
      </c>
      <c r="AA13" s="70">
        <v>
35260473</v>
      </c>
      <c r="AB13" s="70">
        <v>
400000</v>
      </c>
      <c r="AC13" s="70">
        <v>
0</v>
      </c>
      <c r="AD13" s="70">
        <v>
0</v>
      </c>
      <c r="AE13" s="71">
        <f>
SUM(D13:AD13)</f>
        <v>
136315232</v>
      </c>
      <c r="AF13" s="2" t="s">
        <v>
94</v>
      </c>
      <c r="AH13" s="40">
        <v>
127786740</v>
      </c>
      <c r="AI13" s="59">
        <f>
AH13-AE13</f>
        <v>
-8528492</v>
      </c>
    </row>
    <row r="14" spans="1:35" s="1" customFormat="1" ht="24" customHeight="1">
      <c r="A14" s="1">
        <v>
2</v>
      </c>
      <c r="C14" s="123" t="s">
        <v>
95</v>
      </c>
      <c r="D14" s="124">
        <v>
242293</v>
      </c>
      <c r="E14" s="124">
        <v>
88300</v>
      </c>
      <c r="F14" s="124">
        <v>
316705</v>
      </c>
      <c r="G14" s="124">
        <v>
0</v>
      </c>
      <c r="H14" s="124">
        <v>
0</v>
      </c>
      <c r="I14" s="124">
        <v>
9514</v>
      </c>
      <c r="J14" s="124">
        <v>
5880474</v>
      </c>
      <c r="K14" s="124">
        <v>
2619024</v>
      </c>
      <c r="L14" s="124">
        <v>
0</v>
      </c>
      <c r="M14" s="124">
        <v>
0</v>
      </c>
      <c r="N14" s="124">
        <v>
0</v>
      </c>
      <c r="O14" s="124">
        <v>
0</v>
      </c>
      <c r="P14" s="124">
        <v>
0</v>
      </c>
      <c r="Q14" s="124">
        <v>
0</v>
      </c>
      <c r="R14" s="124">
        <v>
409378</v>
      </c>
      <c r="S14" s="124">
        <v>
0</v>
      </c>
      <c r="T14" s="124">
        <v>
0</v>
      </c>
      <c r="U14" s="124">
        <v>
0</v>
      </c>
      <c r="V14" s="124">
        <v>
510774</v>
      </c>
      <c r="W14" s="124">
        <v>
0</v>
      </c>
      <c r="X14" s="124">
        <v>
2246061</v>
      </c>
      <c r="Y14" s="124">
        <v>
0</v>
      </c>
      <c r="Z14" s="124">
        <v>
0</v>
      </c>
      <c r="AA14" s="124">
        <v>
12063709</v>
      </c>
      <c r="AB14" s="124">
        <v>
0</v>
      </c>
      <c r="AC14" s="124">
        <v>
0</v>
      </c>
      <c r="AD14" s="124">
        <v>
0</v>
      </c>
      <c r="AE14" s="125">
        <f t="shared" ref="AE14:AE76" si="5">
SUM(D14:AD14)</f>
        <v>
24386232</v>
      </c>
      <c r="AF14" s="126" t="s">
        <v>
96</v>
      </c>
      <c r="AH14" s="40">
        <v>
24708165</v>
      </c>
      <c r="AI14" s="1">
        <f t="shared" si="4"/>
        <v>
321933</v>
      </c>
    </row>
    <row r="15" spans="1:35" s="1" customFormat="1" ht="24" customHeight="1">
      <c r="A15" s="1">
        <v>
3</v>
      </c>
      <c r="C15" s="123" t="s">
        <v>
97</v>
      </c>
      <c r="D15" s="124">
        <v>
1642026</v>
      </c>
      <c r="E15" s="124">
        <v>
0</v>
      </c>
      <c r="F15" s="124">
        <v>
181199</v>
      </c>
      <c r="G15" s="124">
        <v>
0</v>
      </c>
      <c r="H15" s="124">
        <v>
0</v>
      </c>
      <c r="I15" s="124">
        <v>
0</v>
      </c>
      <c r="J15" s="124">
        <v>
2092797</v>
      </c>
      <c r="K15" s="124">
        <v>
1847879</v>
      </c>
      <c r="L15" s="124">
        <v>
0</v>
      </c>
      <c r="M15" s="124">
        <v>
0</v>
      </c>
      <c r="N15" s="124">
        <v>
0</v>
      </c>
      <c r="O15" s="124">
        <v>
0</v>
      </c>
      <c r="P15" s="124">
        <v>
0</v>
      </c>
      <c r="Q15" s="124">
        <v>
0</v>
      </c>
      <c r="R15" s="124">
        <v>
1807552</v>
      </c>
      <c r="S15" s="124">
        <v>
0</v>
      </c>
      <c r="T15" s="124">
        <v>
0</v>
      </c>
      <c r="U15" s="124">
        <v>
0</v>
      </c>
      <c r="V15" s="124">
        <v>
726491</v>
      </c>
      <c r="W15" s="124">
        <v>
0</v>
      </c>
      <c r="X15" s="124">
        <v>
0</v>
      </c>
      <c r="Y15" s="124">
        <v>
0</v>
      </c>
      <c r="Z15" s="124">
        <v>
0</v>
      </c>
      <c r="AA15" s="124">
        <v>
3483233</v>
      </c>
      <c r="AB15" s="124">
        <v>
0</v>
      </c>
      <c r="AC15" s="124">
        <v>
0</v>
      </c>
      <c r="AD15" s="124">
        <v>
0</v>
      </c>
      <c r="AE15" s="125">
        <f t="shared" si="5"/>
        <v>
11781177</v>
      </c>
      <c r="AF15" s="126" t="s">
        <v>
98</v>
      </c>
      <c r="AH15" s="40">
        <v>
14285458</v>
      </c>
      <c r="AI15" s="1">
        <f t="shared" si="4"/>
        <v>
2504281</v>
      </c>
    </row>
    <row r="16" spans="1:35" s="1" customFormat="1" ht="24" customHeight="1">
      <c r="A16" s="1">
        <v>
4</v>
      </c>
      <c r="C16" s="123" t="s">
        <v>
99</v>
      </c>
      <c r="D16" s="124">
        <v>
2043359</v>
      </c>
      <c r="E16" s="124">
        <v>
0</v>
      </c>
      <c r="F16" s="124">
        <v>
132909</v>
      </c>
      <c r="G16" s="124">
        <v>
43600</v>
      </c>
      <c r="H16" s="124">
        <v>
276039</v>
      </c>
      <c r="I16" s="124">
        <v>
20472</v>
      </c>
      <c r="J16" s="124">
        <v>
4361853</v>
      </c>
      <c r="K16" s="124">
        <v>
2681696</v>
      </c>
      <c r="L16" s="124">
        <v>
0</v>
      </c>
      <c r="M16" s="124">
        <v>
0</v>
      </c>
      <c r="N16" s="124">
        <v>
0</v>
      </c>
      <c r="O16" s="124">
        <v>
0</v>
      </c>
      <c r="P16" s="124">
        <v>
0</v>
      </c>
      <c r="Q16" s="124">
        <v>
0</v>
      </c>
      <c r="R16" s="124">
        <v>
2499531</v>
      </c>
      <c r="S16" s="124">
        <v>
33375</v>
      </c>
      <c r="T16" s="124">
        <v>
0</v>
      </c>
      <c r="U16" s="124">
        <v>
0</v>
      </c>
      <c r="V16" s="124">
        <v>
641068</v>
      </c>
      <c r="W16" s="124">
        <v>
0</v>
      </c>
      <c r="X16" s="124">
        <v>
5640034</v>
      </c>
      <c r="Y16" s="124">
        <v>
0</v>
      </c>
      <c r="Z16" s="124">
        <v>
553850</v>
      </c>
      <c r="AA16" s="124">
        <v>
15438030</v>
      </c>
      <c r="AB16" s="124">
        <v>
0</v>
      </c>
      <c r="AC16" s="124">
        <v>
0</v>
      </c>
      <c r="AD16" s="124">
        <v>
0</v>
      </c>
      <c r="AE16" s="125">
        <f t="shared" si="5"/>
        <v>
34365816</v>
      </c>
      <c r="AF16" s="126" t="s">
        <v>
100</v>
      </c>
      <c r="AH16" s="40">
        <v>
39478659</v>
      </c>
      <c r="AI16" s="1">
        <f t="shared" si="4"/>
        <v>
5112843</v>
      </c>
    </row>
    <row r="17" spans="1:35" s="1" customFormat="1" ht="24" customHeight="1">
      <c r="A17" s="1">
        <v>
5</v>
      </c>
      <c r="C17" s="26" t="s">
        <v>
101</v>
      </c>
      <c r="D17" s="70">
        <v>
314520</v>
      </c>
      <c r="E17" s="70">
        <v>
0</v>
      </c>
      <c r="F17" s="70">
        <v>
489475</v>
      </c>
      <c r="G17" s="70">
        <v>
383062</v>
      </c>
      <c r="H17" s="70">
        <v>
122316</v>
      </c>
      <c r="I17" s="70">
        <v>
32611</v>
      </c>
      <c r="J17" s="70">
        <v>
2145924</v>
      </c>
      <c r="K17" s="70">
        <v>
3810018</v>
      </c>
      <c r="L17" s="70">
        <v>
0</v>
      </c>
      <c r="M17" s="70">
        <v>
0</v>
      </c>
      <c r="N17" s="70">
        <v>
0</v>
      </c>
      <c r="O17" s="70">
        <v>
0</v>
      </c>
      <c r="P17" s="70">
        <v>
0</v>
      </c>
      <c r="Q17" s="70">
        <v>
0</v>
      </c>
      <c r="R17" s="70">
        <v>
74431</v>
      </c>
      <c r="S17" s="70">
        <v>
91000</v>
      </c>
      <c r="T17" s="70">
        <v>
0</v>
      </c>
      <c r="U17" s="70">
        <v>
0</v>
      </c>
      <c r="V17" s="70">
        <v>
318069</v>
      </c>
      <c r="W17" s="70">
        <v>
0</v>
      </c>
      <c r="X17" s="70">
        <v>
23299848</v>
      </c>
      <c r="Y17" s="70">
        <v>
0</v>
      </c>
      <c r="Z17" s="70">
        <v>
0</v>
      </c>
      <c r="AA17" s="70">
        <v>
2283291</v>
      </c>
      <c r="AB17" s="74">
        <v>
0</v>
      </c>
      <c r="AC17" s="70">
        <v>
0</v>
      </c>
      <c r="AD17" s="70">
        <v>
0</v>
      </c>
      <c r="AE17" s="71">
        <f t="shared" si="5"/>
        <v>
33364565</v>
      </c>
      <c r="AF17" s="3" t="s">
        <v>
102</v>
      </c>
      <c r="AH17" s="40">
        <v>
34075079</v>
      </c>
      <c r="AI17" s="1">
        <f t="shared" si="4"/>
        <v>
710514</v>
      </c>
    </row>
    <row r="18" spans="1:35" s="1" customFormat="1" ht="24" customHeight="1">
      <c r="A18" s="1">
        <v>
6</v>
      </c>
      <c r="C18" s="60" t="s">
        <v>
103</v>
      </c>
      <c r="D18" s="72">
        <v>
14845</v>
      </c>
      <c r="E18" s="72">
        <v>
0</v>
      </c>
      <c r="F18" s="72">
        <v>
576716</v>
      </c>
      <c r="G18" s="72">
        <v>
0</v>
      </c>
      <c r="H18" s="72">
        <v>
3025</v>
      </c>
      <c r="I18" s="72">
        <v>
0</v>
      </c>
      <c r="J18" s="72">
        <v>
6817117</v>
      </c>
      <c r="K18" s="72">
        <v>
3071223</v>
      </c>
      <c r="L18" s="72">
        <v>
0</v>
      </c>
      <c r="M18" s="72">
        <v>
0</v>
      </c>
      <c r="N18" s="72">
        <v>
0</v>
      </c>
      <c r="O18" s="72">
        <v>
0</v>
      </c>
      <c r="P18" s="72">
        <v>
0</v>
      </c>
      <c r="Q18" s="72">
        <v>
0</v>
      </c>
      <c r="R18" s="72">
        <v>
25578</v>
      </c>
      <c r="S18" s="72">
        <v>
0</v>
      </c>
      <c r="T18" s="72">
        <v>
0</v>
      </c>
      <c r="U18" s="72">
        <v>
0</v>
      </c>
      <c r="V18" s="72">
        <v>
473180</v>
      </c>
      <c r="W18" s="72">
        <v>
0</v>
      </c>
      <c r="X18" s="72">
        <v>
5710457</v>
      </c>
      <c r="Y18" s="72">
        <v>
0</v>
      </c>
      <c r="Z18" s="72">
        <v>
0</v>
      </c>
      <c r="AA18" s="72">
        <v>
21847085</v>
      </c>
      <c r="AB18" s="70">
        <v>
0</v>
      </c>
      <c r="AC18" s="72">
        <v>
0</v>
      </c>
      <c r="AD18" s="72">
        <v>
0</v>
      </c>
      <c r="AE18" s="73">
        <f t="shared" si="5"/>
        <v>
38539226</v>
      </c>
      <c r="AF18" s="2" t="s">
        <v>
104</v>
      </c>
      <c r="AH18" s="40">
        <v>
42279488</v>
      </c>
      <c r="AI18" s="1">
        <f t="shared" si="4"/>
        <v>
3740262</v>
      </c>
    </row>
    <row r="19" spans="1:35" s="1" customFormat="1" ht="24" customHeight="1">
      <c r="A19" s="1">
        <v>
7</v>
      </c>
      <c r="C19" s="123" t="s">
        <v>
105</v>
      </c>
      <c r="D19" s="124">
        <v>
39852</v>
      </c>
      <c r="E19" s="124">
        <v>
0</v>
      </c>
      <c r="F19" s="124">
        <v>
57560</v>
      </c>
      <c r="G19" s="124">
        <v>
47900</v>
      </c>
      <c r="H19" s="124">
        <v>
19340</v>
      </c>
      <c r="I19" s="124">
        <v>
88991</v>
      </c>
      <c r="J19" s="124">
        <v>
1514183</v>
      </c>
      <c r="K19" s="124">
        <v>
337762</v>
      </c>
      <c r="L19" s="124">
        <v>
0</v>
      </c>
      <c r="M19" s="124">
        <v>
0</v>
      </c>
      <c r="N19" s="124">
        <v>
0</v>
      </c>
      <c r="O19" s="124">
        <v>
0</v>
      </c>
      <c r="P19" s="124">
        <v>
0</v>
      </c>
      <c r="Q19" s="124">
        <v>
0</v>
      </c>
      <c r="R19" s="124">
        <v>
178054</v>
      </c>
      <c r="S19" s="124">
        <v>
50450</v>
      </c>
      <c r="T19" s="124">
        <v>
0</v>
      </c>
      <c r="U19" s="124">
        <v>
0</v>
      </c>
      <c r="V19" s="124">
        <v>
243840</v>
      </c>
      <c r="W19" s="124">
        <v>
0</v>
      </c>
      <c r="X19" s="124">
        <v>
10007115</v>
      </c>
      <c r="Y19" s="124">
        <v>
0</v>
      </c>
      <c r="Z19" s="124">
        <v>
107000</v>
      </c>
      <c r="AA19" s="124">
        <v>
5858988</v>
      </c>
      <c r="AB19" s="124">
        <v>
0</v>
      </c>
      <c r="AC19" s="124">
        <v>
0</v>
      </c>
      <c r="AD19" s="124">
        <v>
0</v>
      </c>
      <c r="AE19" s="125">
        <f t="shared" si="5"/>
        <v>
18551035</v>
      </c>
      <c r="AF19" s="126" t="s">
        <v>
106</v>
      </c>
      <c r="AH19" s="40">
        <v>
20288091</v>
      </c>
      <c r="AI19" s="1">
        <f t="shared" si="4"/>
        <v>
1737056</v>
      </c>
    </row>
    <row r="20" spans="1:35" s="1" customFormat="1" ht="24" customHeight="1">
      <c r="A20" s="1">
        <v>
8</v>
      </c>
      <c r="C20" s="123" t="s">
        <v>
107</v>
      </c>
      <c r="D20" s="124">
        <v>
866881</v>
      </c>
      <c r="E20" s="124">
        <v>
0</v>
      </c>
      <c r="F20" s="124">
        <v>
220883</v>
      </c>
      <c r="G20" s="124">
        <v>
0</v>
      </c>
      <c r="H20" s="124">
        <v>
0</v>
      </c>
      <c r="I20" s="124">
        <v>
0</v>
      </c>
      <c r="J20" s="124">
        <v>
1335615</v>
      </c>
      <c r="K20" s="124">
        <v>
801589</v>
      </c>
      <c r="L20" s="124">
        <v>
0</v>
      </c>
      <c r="M20" s="124">
        <v>
0</v>
      </c>
      <c r="N20" s="124">
        <v>
0</v>
      </c>
      <c r="O20" s="124">
        <v>
0</v>
      </c>
      <c r="P20" s="124">
        <v>
0</v>
      </c>
      <c r="Q20" s="124">
        <v>
55000</v>
      </c>
      <c r="R20" s="124">
        <v>
25607</v>
      </c>
      <c r="S20" s="124">
        <v>
7716</v>
      </c>
      <c r="T20" s="124">
        <v>
0</v>
      </c>
      <c r="U20" s="124">
        <v>
0</v>
      </c>
      <c r="V20" s="124">
        <v>
763247</v>
      </c>
      <c r="W20" s="124">
        <v>
0</v>
      </c>
      <c r="X20" s="124">
        <v>
4067596</v>
      </c>
      <c r="Y20" s="124">
        <v>
0</v>
      </c>
      <c r="Z20" s="124">
        <v>
63716</v>
      </c>
      <c r="AA20" s="124">
        <v>
32680409</v>
      </c>
      <c r="AB20" s="124">
        <v>
0</v>
      </c>
      <c r="AC20" s="124">
        <v>
0</v>
      </c>
      <c r="AD20" s="124">
        <v>
0</v>
      </c>
      <c r="AE20" s="125">
        <f t="shared" si="5"/>
        <v>
40888259</v>
      </c>
      <c r="AF20" s="126" t="s">
        <v>
108</v>
      </c>
      <c r="AH20" s="40">
        <v>
40580660</v>
      </c>
      <c r="AI20" s="59">
        <f t="shared" ref="AI20:AI70" si="6">
AE20-AH20</f>
        <v>
307599</v>
      </c>
    </row>
    <row r="21" spans="1:35" s="1" customFormat="1" ht="24" customHeight="1">
      <c r="A21" s="1">
        <v>
9</v>
      </c>
      <c r="C21" s="123" t="s">
        <v>
109</v>
      </c>
      <c r="D21" s="124">
        <v>
2265177</v>
      </c>
      <c r="E21" s="124">
        <v>
898000</v>
      </c>
      <c r="F21" s="124">
        <v>
504126</v>
      </c>
      <c r="G21" s="124">
        <v>
67000</v>
      </c>
      <c r="H21" s="124">
        <v>
0</v>
      </c>
      <c r="I21" s="124">
        <v>
178111</v>
      </c>
      <c r="J21" s="124">
        <v>
19978339</v>
      </c>
      <c r="K21" s="124">
        <v>
8019660</v>
      </c>
      <c r="L21" s="124">
        <v>
0</v>
      </c>
      <c r="M21" s="124">
        <v>
0</v>
      </c>
      <c r="N21" s="124">
        <v>
0</v>
      </c>
      <c r="O21" s="124">
        <v>
0</v>
      </c>
      <c r="P21" s="124">
        <v>
0</v>
      </c>
      <c r="Q21" s="124">
        <v>
0</v>
      </c>
      <c r="R21" s="124">
        <v>
3922750</v>
      </c>
      <c r="S21" s="124">
        <v>
342000</v>
      </c>
      <c r="T21" s="124">
        <v>
0</v>
      </c>
      <c r="U21" s="124">
        <v>
0</v>
      </c>
      <c r="V21" s="124">
        <v>
1199967</v>
      </c>
      <c r="W21" s="124">
        <v>
0</v>
      </c>
      <c r="X21" s="124">
        <v>
30946655</v>
      </c>
      <c r="Y21" s="124">
        <v>
0</v>
      </c>
      <c r="Z21" s="124">
        <v>
0</v>
      </c>
      <c r="AA21" s="124">
        <v>
19136380</v>
      </c>
      <c r="AB21" s="124">
        <v>
0</v>
      </c>
      <c r="AC21" s="124">
        <v>
0</v>
      </c>
      <c r="AD21" s="124">
        <v>
0</v>
      </c>
      <c r="AE21" s="125">
        <f t="shared" si="5"/>
        <v>
87458165</v>
      </c>
      <c r="AF21" s="126" t="s">
        <v>
110</v>
      </c>
      <c r="AH21" s="40">
        <v>
75485197</v>
      </c>
      <c r="AI21" s="59">
        <f t="shared" si="6"/>
        <v>
11972968</v>
      </c>
    </row>
    <row r="22" spans="1:35" s="1" customFormat="1" ht="24" customHeight="1">
      <c r="A22" s="1">
        <v>
10</v>
      </c>
      <c r="C22" s="61" t="s">
        <v>
111</v>
      </c>
      <c r="D22" s="74">
        <v>
1423333</v>
      </c>
      <c r="E22" s="74">
        <v>
0</v>
      </c>
      <c r="F22" s="74">
        <v>
0</v>
      </c>
      <c r="G22" s="74">
        <v>
0</v>
      </c>
      <c r="H22" s="74">
        <v>
0</v>
      </c>
      <c r="I22" s="74">
        <v>
0</v>
      </c>
      <c r="J22" s="74">
        <v>
2436178</v>
      </c>
      <c r="K22" s="74">
        <v>
928218</v>
      </c>
      <c r="L22" s="74">
        <v>
0</v>
      </c>
      <c r="M22" s="74">
        <v>
0</v>
      </c>
      <c r="N22" s="74">
        <v>
0</v>
      </c>
      <c r="O22" s="74">
        <v>
0</v>
      </c>
      <c r="P22" s="74">
        <v>
0</v>
      </c>
      <c r="Q22" s="74">
        <v>
3529</v>
      </c>
      <c r="R22" s="74">
        <v>
212461</v>
      </c>
      <c r="S22" s="74">
        <v>
0</v>
      </c>
      <c r="T22" s="74">
        <v>
0</v>
      </c>
      <c r="U22" s="74">
        <v>
0</v>
      </c>
      <c r="V22" s="74">
        <v>
376236</v>
      </c>
      <c r="W22" s="74">
        <v>
0</v>
      </c>
      <c r="X22" s="74">
        <v>
5364414</v>
      </c>
      <c r="Y22" s="74">
        <v>
0</v>
      </c>
      <c r="Z22" s="74">
        <v>
0</v>
      </c>
      <c r="AA22" s="74">
        <v>
8538266</v>
      </c>
      <c r="AB22" s="74">
        <v>
0</v>
      </c>
      <c r="AC22" s="74">
        <v>
0</v>
      </c>
      <c r="AD22" s="74">
        <v>
0</v>
      </c>
      <c r="AE22" s="75">
        <f t="shared" si="5"/>
        <v>
19282635</v>
      </c>
      <c r="AF22" s="55" t="s">
        <v>
112</v>
      </c>
      <c r="AH22" s="40">
        <v>
21510530</v>
      </c>
      <c r="AI22" s="59">
        <f t="shared" si="6"/>
        <v>
-2227895</v>
      </c>
    </row>
    <row r="23" spans="1:35" s="1" customFormat="1" ht="24" customHeight="1">
      <c r="A23" s="1">
        <v>
11</v>
      </c>
      <c r="C23" s="26" t="s">
        <v>
113</v>
      </c>
      <c r="D23" s="70">
        <v>
310972</v>
      </c>
      <c r="E23" s="70">
        <v>
0</v>
      </c>
      <c r="F23" s="70">
        <v>
0</v>
      </c>
      <c r="G23" s="70">
        <v>
0</v>
      </c>
      <c r="H23" s="70">
        <v>
13385</v>
      </c>
      <c r="I23" s="70">
        <v>
0</v>
      </c>
      <c r="J23" s="70">
        <v>
2755611</v>
      </c>
      <c r="K23" s="70">
        <v>
2650911</v>
      </c>
      <c r="L23" s="70">
        <v>
0</v>
      </c>
      <c r="M23" s="70">
        <v>
0</v>
      </c>
      <c r="N23" s="70">
        <v>
0</v>
      </c>
      <c r="O23" s="70">
        <v>
0</v>
      </c>
      <c r="P23" s="70">
        <v>
0</v>
      </c>
      <c r="Q23" s="70">
        <v>
0</v>
      </c>
      <c r="R23" s="70">
        <v>
270210</v>
      </c>
      <c r="S23" s="70">
        <v>
99538</v>
      </c>
      <c r="T23" s="70">
        <v>
0</v>
      </c>
      <c r="U23" s="70">
        <v>
0</v>
      </c>
      <c r="V23" s="70">
        <v>
473323</v>
      </c>
      <c r="W23" s="70">
        <v>
0</v>
      </c>
      <c r="X23" s="70">
        <v>
14527876</v>
      </c>
      <c r="Y23" s="70">
        <v>
0</v>
      </c>
      <c r="Z23" s="70">
        <v>
0</v>
      </c>
      <c r="AA23" s="70">
        <v>
4617762</v>
      </c>
      <c r="AB23" s="70">
        <v>
0</v>
      </c>
      <c r="AC23" s="70">
        <v>
0</v>
      </c>
      <c r="AD23" s="70">
        <v>
0</v>
      </c>
      <c r="AE23" s="71">
        <f t="shared" si="5"/>
        <v>
25719588</v>
      </c>
      <c r="AF23" s="3" t="s">
        <v>
114</v>
      </c>
      <c r="AH23" s="40">
        <v>
26449459</v>
      </c>
      <c r="AI23" s="59">
        <f t="shared" si="6"/>
        <v>
-729871</v>
      </c>
    </row>
    <row r="24" spans="1:35" s="1" customFormat="1" ht="24" customHeight="1">
      <c r="A24" s="1">
        <v>
12</v>
      </c>
      <c r="C24" s="123" t="s">
        <v>
115</v>
      </c>
      <c r="D24" s="124">
        <v>
356131</v>
      </c>
      <c r="E24" s="124">
        <v>
550900</v>
      </c>
      <c r="F24" s="124">
        <v>
684485</v>
      </c>
      <c r="G24" s="124">
        <v>
0</v>
      </c>
      <c r="H24" s="124">
        <v>
0</v>
      </c>
      <c r="I24" s="124">
        <v>
79870</v>
      </c>
      <c r="J24" s="124">
        <v>
3629385</v>
      </c>
      <c r="K24" s="124">
        <v>
1797182</v>
      </c>
      <c r="L24" s="124">
        <v>
0</v>
      </c>
      <c r="M24" s="124">
        <v>
0</v>
      </c>
      <c r="N24" s="124">
        <v>
0</v>
      </c>
      <c r="O24" s="124">
        <v>
0</v>
      </c>
      <c r="P24" s="124">
        <v>
0</v>
      </c>
      <c r="Q24" s="124">
        <v>
0</v>
      </c>
      <c r="R24" s="124">
        <v>
255133</v>
      </c>
      <c r="S24" s="124">
        <v>
35100</v>
      </c>
      <c r="T24" s="124">
        <v>
0</v>
      </c>
      <c r="U24" s="124">
        <v>
0</v>
      </c>
      <c r="V24" s="124">
        <v>
502289</v>
      </c>
      <c r="W24" s="124">
        <v>
0</v>
      </c>
      <c r="X24" s="124">
        <v>
12008903</v>
      </c>
      <c r="Y24" s="124">
        <v>
0</v>
      </c>
      <c r="Z24" s="124">
        <v>
55168</v>
      </c>
      <c r="AA24" s="124">
        <v>
16611246</v>
      </c>
      <c r="AB24" s="124">
        <v>
0</v>
      </c>
      <c r="AC24" s="124">
        <v>
0</v>
      </c>
      <c r="AD24" s="124">
        <v>
0</v>
      </c>
      <c r="AE24" s="125">
        <f t="shared" si="5"/>
        <v>
36565792</v>
      </c>
      <c r="AF24" s="126" t="s">
        <v>
116</v>
      </c>
      <c r="AH24" s="40">
        <v>
34446880</v>
      </c>
      <c r="AI24" s="59">
        <f t="shared" si="6"/>
        <v>
2118912</v>
      </c>
    </row>
    <row r="25" spans="1:35" s="1" customFormat="1" ht="24" customHeight="1">
      <c r="A25" s="1">
        <v>
13</v>
      </c>
      <c r="C25" s="123" t="s">
        <v>
117</v>
      </c>
      <c r="D25" s="124">
        <v>
2217386</v>
      </c>
      <c r="E25" s="124">
        <v>
0</v>
      </c>
      <c r="F25" s="124">
        <v>
0</v>
      </c>
      <c r="G25" s="124">
        <v>
0</v>
      </c>
      <c r="H25" s="124">
        <v>
442508</v>
      </c>
      <c r="I25" s="124">
        <v>
228060</v>
      </c>
      <c r="J25" s="124">
        <v>
2767416</v>
      </c>
      <c r="K25" s="124">
        <v>
3410686</v>
      </c>
      <c r="L25" s="124">
        <v>
0</v>
      </c>
      <c r="M25" s="124">
        <v>
0</v>
      </c>
      <c r="N25" s="124">
        <v>
0</v>
      </c>
      <c r="O25" s="124">
        <v>
0</v>
      </c>
      <c r="P25" s="124">
        <v>
855489</v>
      </c>
      <c r="Q25" s="124">
        <v>
2020</v>
      </c>
      <c r="R25" s="124">
        <v>
1574782</v>
      </c>
      <c r="S25" s="124">
        <v>
262720</v>
      </c>
      <c r="T25" s="124">
        <v>
0</v>
      </c>
      <c r="U25" s="124">
        <v>
0</v>
      </c>
      <c r="V25" s="124">
        <v>
332804</v>
      </c>
      <c r="W25" s="124">
        <v>
0</v>
      </c>
      <c r="X25" s="124">
        <v>
24517747</v>
      </c>
      <c r="Y25" s="124">
        <v>
0</v>
      </c>
      <c r="Z25" s="124">
        <v>
139776</v>
      </c>
      <c r="AA25" s="124">
        <v>
3441888</v>
      </c>
      <c r="AB25" s="124">
        <v>
0</v>
      </c>
      <c r="AC25" s="124">
        <v>
0</v>
      </c>
      <c r="AD25" s="124">
        <v>
0</v>
      </c>
      <c r="AE25" s="125">
        <f t="shared" si="5"/>
        <v>
40193282</v>
      </c>
      <c r="AF25" s="126" t="s">
        <v>
118</v>
      </c>
      <c r="AH25" s="40">
        <v>
41012418</v>
      </c>
      <c r="AI25" s="59">
        <f t="shared" si="6"/>
        <v>
-819136</v>
      </c>
    </row>
    <row r="26" spans="1:35" s="1" customFormat="1" ht="24" customHeight="1">
      <c r="A26" s="1">
        <v>
14</v>
      </c>
      <c r="C26" s="123" t="s">
        <v>
119</v>
      </c>
      <c r="D26" s="124">
        <v>
1999806</v>
      </c>
      <c r="E26" s="124">
        <v>
86300</v>
      </c>
      <c r="F26" s="124">
        <v>
0</v>
      </c>
      <c r="G26" s="124">
        <v>
0</v>
      </c>
      <c r="H26" s="124">
        <v>
0</v>
      </c>
      <c r="I26" s="124">
        <v>
17247</v>
      </c>
      <c r="J26" s="124">
        <v>
3526276</v>
      </c>
      <c r="K26" s="124">
        <v>
4115980</v>
      </c>
      <c r="L26" s="124">
        <v>
0</v>
      </c>
      <c r="M26" s="124">
        <v>
0</v>
      </c>
      <c r="N26" s="124">
        <v>
0</v>
      </c>
      <c r="O26" s="124">
        <v>
0</v>
      </c>
      <c r="P26" s="124">
        <v>
0</v>
      </c>
      <c r="Q26" s="124">
        <v>
0</v>
      </c>
      <c r="R26" s="124">
        <v>
1100238</v>
      </c>
      <c r="S26" s="124">
        <v>
0</v>
      </c>
      <c r="T26" s="124">
        <v>
0</v>
      </c>
      <c r="U26" s="124">
        <v>
0</v>
      </c>
      <c r="V26" s="124">
        <v>
377858</v>
      </c>
      <c r="W26" s="124">
        <v>
0</v>
      </c>
      <c r="X26" s="124">
        <v>
2063450</v>
      </c>
      <c r="Y26" s="124">
        <v>
0</v>
      </c>
      <c r="Z26" s="124">
        <v>
0</v>
      </c>
      <c r="AA26" s="124">
        <v>
6604688</v>
      </c>
      <c r="AB26" s="124">
        <v>
0</v>
      </c>
      <c r="AC26" s="124">
        <v>
0</v>
      </c>
      <c r="AD26" s="124">
        <v>
0</v>
      </c>
      <c r="AE26" s="125">
        <f t="shared" si="5"/>
        <v>
19891843</v>
      </c>
      <c r="AF26" s="126" t="s">
        <v>
120</v>
      </c>
      <c r="AH26" s="40">
        <v>
19384933</v>
      </c>
      <c r="AI26" s="59">
        <f t="shared" si="6"/>
        <v>
506910</v>
      </c>
    </row>
    <row r="27" spans="1:35" s="1" customFormat="1" ht="24" customHeight="1">
      <c r="A27" s="1">
        <v>
15</v>
      </c>
      <c r="C27" s="26" t="s">
        <v>
121</v>
      </c>
      <c r="D27" s="70">
        <v>
249062</v>
      </c>
      <c r="E27" s="70">
        <v>
0</v>
      </c>
      <c r="F27" s="70">
        <v>
0</v>
      </c>
      <c r="G27" s="70">
        <v>
35700</v>
      </c>
      <c r="H27" s="70">
        <v>
31255</v>
      </c>
      <c r="I27" s="70">
        <v>
100192</v>
      </c>
      <c r="J27" s="70">
        <v>
1295707</v>
      </c>
      <c r="K27" s="70">
        <v>
3929359</v>
      </c>
      <c r="L27" s="70">
        <v>
0</v>
      </c>
      <c r="M27" s="70">
        <v>
0</v>
      </c>
      <c r="N27" s="70">
        <v>
0</v>
      </c>
      <c r="O27" s="70">
        <v>
0</v>
      </c>
      <c r="P27" s="70">
        <v>
0</v>
      </c>
      <c r="Q27" s="70">
        <v>
0</v>
      </c>
      <c r="R27" s="70">
        <v>
150397</v>
      </c>
      <c r="S27" s="70">
        <v>
0</v>
      </c>
      <c r="T27" s="70">
        <v>
0</v>
      </c>
      <c r="U27" s="70">
        <v>
0</v>
      </c>
      <c r="V27" s="70">
        <v>
259223</v>
      </c>
      <c r="W27" s="70">
        <v>
0</v>
      </c>
      <c r="X27" s="70">
        <v>
2613967</v>
      </c>
      <c r="Y27" s="70">
        <v>
0</v>
      </c>
      <c r="Z27" s="70">
        <v>
0</v>
      </c>
      <c r="AA27" s="70">
        <v>
3765412</v>
      </c>
      <c r="AB27" s="74">
        <v>
0</v>
      </c>
      <c r="AC27" s="70">
        <v>
0</v>
      </c>
      <c r="AD27" s="70">
        <v>
0</v>
      </c>
      <c r="AE27" s="71">
        <f t="shared" si="5"/>
        <v>
12430274</v>
      </c>
      <c r="AF27" s="3" t="s">
        <v>
122</v>
      </c>
      <c r="AH27" s="40">
        <v>
13601162</v>
      </c>
      <c r="AI27" s="59">
        <f t="shared" si="6"/>
        <v>
-1170888</v>
      </c>
    </row>
    <row r="28" spans="1:35" s="1" customFormat="1" ht="24" customHeight="1">
      <c r="A28" s="1">
        <v>
16</v>
      </c>
      <c r="C28" s="60" t="s">
        <v>
123</v>
      </c>
      <c r="D28" s="72">
        <v>
156746</v>
      </c>
      <c r="E28" s="72">
        <v>
0</v>
      </c>
      <c r="F28" s="72">
        <v>
396169</v>
      </c>
      <c r="G28" s="72">
        <v>
83800</v>
      </c>
      <c r="H28" s="72">
        <v>
0</v>
      </c>
      <c r="I28" s="72">
        <v>
63635</v>
      </c>
      <c r="J28" s="72">
        <v>
377783</v>
      </c>
      <c r="K28" s="72">
        <v>
457807</v>
      </c>
      <c r="L28" s="72">
        <v>
0</v>
      </c>
      <c r="M28" s="72">
        <v>
0</v>
      </c>
      <c r="N28" s="72">
        <v>
0</v>
      </c>
      <c r="O28" s="72">
        <v>
0</v>
      </c>
      <c r="P28" s="72">
        <v>
0</v>
      </c>
      <c r="Q28" s="72">
        <v>
0</v>
      </c>
      <c r="R28" s="72">
        <v>
0</v>
      </c>
      <c r="S28" s="72">
        <v>
36312</v>
      </c>
      <c r="T28" s="72">
        <v>
0</v>
      </c>
      <c r="U28" s="72">
        <v>
0</v>
      </c>
      <c r="V28" s="72">
        <v>
137292</v>
      </c>
      <c r="W28" s="72">
        <v>
0</v>
      </c>
      <c r="X28" s="72">
        <v>
4501721</v>
      </c>
      <c r="Y28" s="72">
        <v>
0</v>
      </c>
      <c r="Z28" s="72">
        <v>
0</v>
      </c>
      <c r="AA28" s="72">
        <v>
863270</v>
      </c>
      <c r="AB28" s="70">
        <v>
0</v>
      </c>
      <c r="AC28" s="72">
        <v>
0</v>
      </c>
      <c r="AD28" s="72">
        <v>
0</v>
      </c>
      <c r="AE28" s="73">
        <f t="shared" si="5"/>
        <v>
7074535</v>
      </c>
      <c r="AF28" s="2" t="s">
        <v>
124</v>
      </c>
      <c r="AH28" s="40">
        <v>
7046765</v>
      </c>
      <c r="AI28" s="59">
        <f t="shared" si="6"/>
        <v>
27770</v>
      </c>
    </row>
    <row r="29" spans="1:35" s="1" customFormat="1" ht="24" customHeight="1">
      <c r="A29" s="1">
        <v>
17</v>
      </c>
      <c r="C29" s="123" t="s">
        <v>
125</v>
      </c>
      <c r="D29" s="124">
        <v>
154560</v>
      </c>
      <c r="E29" s="124">
        <v>
0</v>
      </c>
      <c r="F29" s="124">
        <v>
0</v>
      </c>
      <c r="G29" s="124">
        <v>
80300</v>
      </c>
      <c r="H29" s="124">
        <v>
93081</v>
      </c>
      <c r="I29" s="124">
        <v>
9389</v>
      </c>
      <c r="J29" s="124">
        <v>
2744393</v>
      </c>
      <c r="K29" s="124">
        <v>
3538140</v>
      </c>
      <c r="L29" s="124">
        <v>
0</v>
      </c>
      <c r="M29" s="124">
        <v>
0</v>
      </c>
      <c r="N29" s="124">
        <v>
147600</v>
      </c>
      <c r="O29" s="124">
        <v>
0</v>
      </c>
      <c r="P29" s="124">
        <v>
0</v>
      </c>
      <c r="Q29" s="124">
        <v>
0</v>
      </c>
      <c r="R29" s="124">
        <v>
162716</v>
      </c>
      <c r="S29" s="124">
        <v>
31011</v>
      </c>
      <c r="T29" s="124">
        <v>
0</v>
      </c>
      <c r="U29" s="124">
        <v>
0</v>
      </c>
      <c r="V29" s="124">
        <v>
213171</v>
      </c>
      <c r="W29" s="124">
        <v>
0</v>
      </c>
      <c r="X29" s="124">
        <v>
10501791</v>
      </c>
      <c r="Y29" s="124">
        <v>
0</v>
      </c>
      <c r="Z29" s="124">
        <v>
0</v>
      </c>
      <c r="AA29" s="124">
        <v>
1273705</v>
      </c>
      <c r="AB29" s="124">
        <v>
0</v>
      </c>
      <c r="AC29" s="124">
        <v>
0</v>
      </c>
      <c r="AD29" s="124">
        <v>
0</v>
      </c>
      <c r="AE29" s="125">
        <f t="shared" si="5"/>
        <v>
18949857</v>
      </c>
      <c r="AF29" s="126" t="s">
        <v>
126</v>
      </c>
      <c r="AH29" s="40">
        <v>
19502833</v>
      </c>
      <c r="AI29" s="59">
        <f t="shared" si="6"/>
        <v>
-552976</v>
      </c>
    </row>
    <row r="30" spans="1:35" s="1" customFormat="1" ht="24" customHeight="1">
      <c r="A30" s="1">
        <v>
18</v>
      </c>
      <c r="C30" s="123" t="s">
        <v>
127</v>
      </c>
      <c r="D30" s="124">
        <v>
173395</v>
      </c>
      <c r="E30" s="124">
        <v>
0</v>
      </c>
      <c r="F30" s="124">
        <v>
0</v>
      </c>
      <c r="G30" s="124">
        <v>
13500</v>
      </c>
      <c r="H30" s="124">
        <v>
82657</v>
      </c>
      <c r="I30" s="124">
        <v>
208186</v>
      </c>
      <c r="J30" s="124">
        <v>
637348</v>
      </c>
      <c r="K30" s="124">
        <v>
826780</v>
      </c>
      <c r="L30" s="124">
        <v>
0</v>
      </c>
      <c r="M30" s="124">
        <v>
0</v>
      </c>
      <c r="N30" s="124">
        <v>
0</v>
      </c>
      <c r="O30" s="124">
        <v>
0</v>
      </c>
      <c r="P30" s="124">
        <v>
0</v>
      </c>
      <c r="Q30" s="124">
        <v>
0</v>
      </c>
      <c r="R30" s="124">
        <v>
226180</v>
      </c>
      <c r="S30" s="124">
        <v>
17306</v>
      </c>
      <c r="T30" s="124">
        <v>
0</v>
      </c>
      <c r="U30" s="124">
        <v>
0</v>
      </c>
      <c r="V30" s="124">
        <v>
196198</v>
      </c>
      <c r="W30" s="124">
        <v>
0</v>
      </c>
      <c r="X30" s="124">
        <v>
15069570</v>
      </c>
      <c r="Y30" s="124">
        <v>
0</v>
      </c>
      <c r="Z30" s="124">
        <v>
178022</v>
      </c>
      <c r="AA30" s="124">
        <v>
2779549</v>
      </c>
      <c r="AB30" s="124">
        <v>
0</v>
      </c>
      <c r="AC30" s="124">
        <v>
0</v>
      </c>
      <c r="AD30" s="124">
        <v>
0</v>
      </c>
      <c r="AE30" s="125">
        <f t="shared" si="5"/>
        <v>
20408691</v>
      </c>
      <c r="AF30" s="126" t="s">
        <v>
128</v>
      </c>
      <c r="AH30" s="40">
        <v>
20568724</v>
      </c>
      <c r="AI30" s="59">
        <f t="shared" si="6"/>
        <v>
-160033</v>
      </c>
    </row>
    <row r="31" spans="1:35" s="1" customFormat="1" ht="24" customHeight="1">
      <c r="A31" s="1">
        <v>
19</v>
      </c>
      <c r="C31" s="123" t="s">
        <v>
129</v>
      </c>
      <c r="D31" s="124">
        <v>
233062</v>
      </c>
      <c r="E31" s="124">
        <v>
12000</v>
      </c>
      <c r="F31" s="124">
        <v>
37939</v>
      </c>
      <c r="G31" s="124">
        <v>
0</v>
      </c>
      <c r="H31" s="124">
        <v>
7084</v>
      </c>
      <c r="I31" s="124">
        <v>
34077</v>
      </c>
      <c r="J31" s="124">
        <v>
2185229</v>
      </c>
      <c r="K31" s="124">
        <v>
4558998</v>
      </c>
      <c r="L31" s="124">
        <v>
0</v>
      </c>
      <c r="M31" s="124">
        <v>
0</v>
      </c>
      <c r="N31" s="124">
        <v>
0</v>
      </c>
      <c r="O31" s="124">
        <v>
0</v>
      </c>
      <c r="P31" s="124">
        <v>
0</v>
      </c>
      <c r="Q31" s="124">
        <v>
0</v>
      </c>
      <c r="R31" s="124">
        <v>
20387</v>
      </c>
      <c r="S31" s="124">
        <v>
42000</v>
      </c>
      <c r="T31" s="124">
        <v>
0</v>
      </c>
      <c r="U31" s="124">
        <v>
0</v>
      </c>
      <c r="V31" s="124">
        <v>
146587</v>
      </c>
      <c r="W31" s="124">
        <v>
0</v>
      </c>
      <c r="X31" s="124">
        <v>
12487040</v>
      </c>
      <c r="Y31" s="124">
        <v>
0</v>
      </c>
      <c r="Z31" s="124">
        <v>
0</v>
      </c>
      <c r="AA31" s="124">
        <v>
1571300</v>
      </c>
      <c r="AB31" s="124">
        <v>
0</v>
      </c>
      <c r="AC31" s="124">
        <v>
0</v>
      </c>
      <c r="AD31" s="124">
        <v>
0</v>
      </c>
      <c r="AE31" s="125">
        <f t="shared" si="5"/>
        <v>
21335703</v>
      </c>
      <c r="AF31" s="126" t="s">
        <v>
130</v>
      </c>
      <c r="AH31" s="40">
        <v>
19522249</v>
      </c>
      <c r="AI31" s="59">
        <f t="shared" si="6"/>
        <v>
1813454</v>
      </c>
    </row>
    <row r="32" spans="1:35" s="1" customFormat="1" ht="24" customHeight="1">
      <c r="A32" s="1">
        <v>
20</v>
      </c>
      <c r="C32" s="61" t="s">
        <v>
131</v>
      </c>
      <c r="D32" s="74">
        <v>
272914</v>
      </c>
      <c r="E32" s="74">
        <v>
3500</v>
      </c>
      <c r="F32" s="74">
        <v>
0</v>
      </c>
      <c r="G32" s="74">
        <v>
0</v>
      </c>
      <c r="H32" s="74">
        <v>
7995</v>
      </c>
      <c r="I32" s="74">
        <v>
57764</v>
      </c>
      <c r="J32" s="74">
        <v>
2584980</v>
      </c>
      <c r="K32" s="74">
        <v>
1564432</v>
      </c>
      <c r="L32" s="74">
        <v>
0</v>
      </c>
      <c r="M32" s="74">
        <v>
0</v>
      </c>
      <c r="N32" s="74">
        <v>
0</v>
      </c>
      <c r="O32" s="74">
        <v>
0</v>
      </c>
      <c r="P32" s="74">
        <v>
0</v>
      </c>
      <c r="Q32" s="74">
        <v>
0</v>
      </c>
      <c r="R32" s="74">
        <v>
73955</v>
      </c>
      <c r="S32" s="74">
        <v>
154115</v>
      </c>
      <c r="T32" s="74">
        <v>
0</v>
      </c>
      <c r="U32" s="74">
        <v>
0</v>
      </c>
      <c r="V32" s="74">
        <v>
277056</v>
      </c>
      <c r="W32" s="74">
        <v>
0</v>
      </c>
      <c r="X32" s="74">
        <v>
18452648</v>
      </c>
      <c r="Y32" s="74">
        <v>
0</v>
      </c>
      <c r="Z32" s="74">
        <v>
0</v>
      </c>
      <c r="AA32" s="74">
        <v>
1722443</v>
      </c>
      <c r="AB32" s="74">
        <v>
0</v>
      </c>
      <c r="AC32" s="74">
        <v>
0</v>
      </c>
      <c r="AD32" s="74">
        <v>
0</v>
      </c>
      <c r="AE32" s="75">
        <f t="shared" si="5"/>
        <v>
25171802</v>
      </c>
      <c r="AF32" s="55" t="s">
        <v>
132</v>
      </c>
      <c r="AH32" s="40">
        <v>
24713720</v>
      </c>
      <c r="AI32" s="59">
        <f t="shared" si="6"/>
        <v>
458082</v>
      </c>
    </row>
    <row r="33" spans="1:35" s="1" customFormat="1" ht="24" customHeight="1">
      <c r="A33" s="1">
        <v>
21</v>
      </c>
      <c r="C33" s="26" t="s">
        <v>
133</v>
      </c>
      <c r="D33" s="70">
        <v>
38436</v>
      </c>
      <c r="E33" s="70">
        <v>
0</v>
      </c>
      <c r="F33" s="70">
        <v>
0</v>
      </c>
      <c r="G33" s="70">
        <v>
0</v>
      </c>
      <c r="H33" s="70">
        <v>
2910</v>
      </c>
      <c r="I33" s="70">
        <v>
0</v>
      </c>
      <c r="J33" s="70">
        <v>
1035654</v>
      </c>
      <c r="K33" s="70">
        <v>
561510</v>
      </c>
      <c r="L33" s="70">
        <v>
0</v>
      </c>
      <c r="M33" s="70">
        <v>
0</v>
      </c>
      <c r="N33" s="70">
        <v>
0</v>
      </c>
      <c r="O33" s="70">
        <v>
0</v>
      </c>
      <c r="P33" s="70">
        <v>
0</v>
      </c>
      <c r="Q33" s="70">
        <v>
0</v>
      </c>
      <c r="R33" s="70">
        <v>
78628</v>
      </c>
      <c r="S33" s="70">
        <v>
27400</v>
      </c>
      <c r="T33" s="70">
        <v>
0</v>
      </c>
      <c r="U33" s="70">
        <v>
0</v>
      </c>
      <c r="V33" s="70">
        <v>
130740</v>
      </c>
      <c r="W33" s="70">
        <v>
0</v>
      </c>
      <c r="X33" s="70">
        <v>
11734769</v>
      </c>
      <c r="Y33" s="70">
        <v>
0</v>
      </c>
      <c r="Z33" s="70">
        <v>
29200</v>
      </c>
      <c r="AA33" s="70">
        <v>
1138049</v>
      </c>
      <c r="AB33" s="70">
        <v>
0</v>
      </c>
      <c r="AC33" s="70">
        <v>
0</v>
      </c>
      <c r="AD33" s="70">
        <v>
0</v>
      </c>
      <c r="AE33" s="71">
        <f t="shared" si="5"/>
        <v>
14777296</v>
      </c>
      <c r="AF33" s="3" t="s">
        <v>
134</v>
      </c>
      <c r="AH33" s="40">
        <v>
14794265</v>
      </c>
      <c r="AI33" s="59">
        <f t="shared" si="6"/>
        <v>
-16969</v>
      </c>
    </row>
    <row r="34" spans="1:35" s="1" customFormat="1" ht="24" customHeight="1">
      <c r="A34" s="1">
        <v>
22</v>
      </c>
      <c r="C34" s="123" t="s">
        <v>
135</v>
      </c>
      <c r="D34" s="124">
        <v>
52418</v>
      </c>
      <c r="E34" s="124">
        <v>
0</v>
      </c>
      <c r="F34" s="124">
        <v>
27266</v>
      </c>
      <c r="G34" s="124">
        <v>
0</v>
      </c>
      <c r="H34" s="124">
        <v>
0</v>
      </c>
      <c r="I34" s="124">
        <v>
17600</v>
      </c>
      <c r="J34" s="124">
        <v>
3930568</v>
      </c>
      <c r="K34" s="124">
        <v>
1808997</v>
      </c>
      <c r="L34" s="124">
        <v>
0</v>
      </c>
      <c r="M34" s="124">
        <v>
0</v>
      </c>
      <c r="N34" s="124">
        <v>
0</v>
      </c>
      <c r="O34" s="124">
        <v>
0</v>
      </c>
      <c r="P34" s="124">
        <v>
0</v>
      </c>
      <c r="Q34" s="124">
        <v>
0</v>
      </c>
      <c r="R34" s="124">
        <v>
36088</v>
      </c>
      <c r="S34" s="124">
        <v>
0</v>
      </c>
      <c r="T34" s="124">
        <v>
0</v>
      </c>
      <c r="U34" s="124">
        <v>
0</v>
      </c>
      <c r="V34" s="124">
        <v>
341010</v>
      </c>
      <c r="W34" s="124">
        <v>
0</v>
      </c>
      <c r="X34" s="124">
        <v>
2393780</v>
      </c>
      <c r="Y34" s="124">
        <v>
0</v>
      </c>
      <c r="Z34" s="124">
        <v>
0</v>
      </c>
      <c r="AA34" s="124">
        <v>
5434902</v>
      </c>
      <c r="AB34" s="124">
        <v>
0</v>
      </c>
      <c r="AC34" s="124">
        <v>
0</v>
      </c>
      <c r="AD34" s="124">
        <v>
0</v>
      </c>
      <c r="AE34" s="125">
        <f t="shared" si="5"/>
        <v>
14042629</v>
      </c>
      <c r="AF34" s="126" t="s">
        <v>
136</v>
      </c>
      <c r="AH34" s="40">
        <v>
14024838</v>
      </c>
      <c r="AI34" s="59">
        <f t="shared" si="6"/>
        <v>
17791</v>
      </c>
    </row>
    <row r="35" spans="1:35" s="1" customFormat="1" ht="24" customHeight="1">
      <c r="A35" s="1">
        <v>
23</v>
      </c>
      <c r="C35" s="123" t="s">
        <v>
137</v>
      </c>
      <c r="D35" s="124">
        <v>
80882</v>
      </c>
      <c r="E35" s="124">
        <v>
0</v>
      </c>
      <c r="F35" s="124">
        <v>
0</v>
      </c>
      <c r="G35" s="124">
        <v>
0</v>
      </c>
      <c r="H35" s="124">
        <v>
0</v>
      </c>
      <c r="I35" s="124">
        <v>
9330</v>
      </c>
      <c r="J35" s="124">
        <v>
6322695</v>
      </c>
      <c r="K35" s="124">
        <v>
3336679</v>
      </c>
      <c r="L35" s="124">
        <v>
0</v>
      </c>
      <c r="M35" s="124">
        <v>
0</v>
      </c>
      <c r="N35" s="124">
        <v>
0</v>
      </c>
      <c r="O35" s="124">
        <v>
0</v>
      </c>
      <c r="P35" s="124">
        <v>
0</v>
      </c>
      <c r="Q35" s="124">
        <v>
0</v>
      </c>
      <c r="R35" s="124">
        <v>
97796</v>
      </c>
      <c r="S35" s="124">
        <v>
51800</v>
      </c>
      <c r="T35" s="124">
        <v>
0</v>
      </c>
      <c r="U35" s="124">
        <v>
0</v>
      </c>
      <c r="V35" s="124">
        <v>
172943</v>
      </c>
      <c r="W35" s="124">
        <v>
0</v>
      </c>
      <c r="X35" s="124">
        <v>
9813132</v>
      </c>
      <c r="Y35" s="124">
        <v>
0</v>
      </c>
      <c r="Z35" s="124">
        <v>
0</v>
      </c>
      <c r="AA35" s="124">
        <v>
4569487</v>
      </c>
      <c r="AB35" s="124">
        <v>
0</v>
      </c>
      <c r="AC35" s="124">
        <v>
0</v>
      </c>
      <c r="AD35" s="124">
        <v>
0</v>
      </c>
      <c r="AE35" s="125">
        <f t="shared" si="5"/>
        <v>
24454744</v>
      </c>
      <c r="AF35" s="126" t="s">
        <v>
138</v>
      </c>
      <c r="AH35" s="40">
        <v>
24123210</v>
      </c>
      <c r="AI35" s="59">
        <f t="shared" si="6"/>
        <v>
331534</v>
      </c>
    </row>
    <row r="36" spans="1:35" s="1" customFormat="1" ht="24" customHeight="1">
      <c r="A36" s="1">
        <v>
24</v>
      </c>
      <c r="C36" s="123" t="s">
        <v>
139</v>
      </c>
      <c r="D36" s="124">
        <v>
331319</v>
      </c>
      <c r="E36" s="124">
        <v>
0</v>
      </c>
      <c r="F36" s="124">
        <v>
0</v>
      </c>
      <c r="G36" s="124">
        <v>
22000</v>
      </c>
      <c r="H36" s="124">
        <v>
0</v>
      </c>
      <c r="I36" s="124">
        <v>
72425</v>
      </c>
      <c r="J36" s="124">
        <v>
583844</v>
      </c>
      <c r="K36" s="124">
        <v>
985739</v>
      </c>
      <c r="L36" s="124">
        <v>
0</v>
      </c>
      <c r="M36" s="124">
        <v>
0</v>
      </c>
      <c r="N36" s="124">
        <v>
0</v>
      </c>
      <c r="O36" s="124">
        <v>
0</v>
      </c>
      <c r="P36" s="124">
        <v>
0</v>
      </c>
      <c r="Q36" s="124">
        <v>
0</v>
      </c>
      <c r="R36" s="124">
        <v>
72567</v>
      </c>
      <c r="S36" s="124">
        <v>
20200</v>
      </c>
      <c r="T36" s="124">
        <v>
0</v>
      </c>
      <c r="U36" s="124">
        <v>
0</v>
      </c>
      <c r="V36" s="124">
        <v>
160125</v>
      </c>
      <c r="W36" s="124">
        <v>
0</v>
      </c>
      <c r="X36" s="124">
        <v>
4696237</v>
      </c>
      <c r="Y36" s="124">
        <v>
0</v>
      </c>
      <c r="Z36" s="124">
        <v>
31700</v>
      </c>
      <c r="AA36" s="124">
        <v>
3288542</v>
      </c>
      <c r="AB36" s="124">
        <v>
0</v>
      </c>
      <c r="AC36" s="124">
        <v>
0</v>
      </c>
      <c r="AD36" s="124">
        <v>
0</v>
      </c>
      <c r="AE36" s="125">
        <f t="shared" si="5"/>
        <v>
10264698</v>
      </c>
      <c r="AF36" s="126" t="s">
        <v>
140</v>
      </c>
      <c r="AH36" s="40">
        <v>
10445470</v>
      </c>
      <c r="AI36" s="59">
        <f t="shared" si="6"/>
        <v>
-180772</v>
      </c>
    </row>
    <row r="37" spans="1:35" s="1" customFormat="1" ht="24" customHeight="1">
      <c r="A37" s="1">
        <v>
25</v>
      </c>
      <c r="C37" s="123" t="s">
        <v>
141</v>
      </c>
      <c r="D37" s="124">
        <v>
163419</v>
      </c>
      <c r="E37" s="124">
        <v>
0</v>
      </c>
      <c r="F37" s="124">
        <v>
839654</v>
      </c>
      <c r="G37" s="124">
        <v>
163100</v>
      </c>
      <c r="H37" s="124">
        <v>
42813</v>
      </c>
      <c r="I37" s="124">
        <v>
2180</v>
      </c>
      <c r="J37" s="124">
        <v>
584172</v>
      </c>
      <c r="K37" s="124">
        <v>
2677048</v>
      </c>
      <c r="L37" s="124">
        <v>
0</v>
      </c>
      <c r="M37" s="124">
        <v>
0</v>
      </c>
      <c r="N37" s="124">
        <v>
553999</v>
      </c>
      <c r="O37" s="124">
        <v>
0</v>
      </c>
      <c r="P37" s="124">
        <v>
0</v>
      </c>
      <c r="Q37" s="124">
        <v>
0</v>
      </c>
      <c r="R37" s="124">
        <v>
15504</v>
      </c>
      <c r="S37" s="124">
        <v>
32212</v>
      </c>
      <c r="T37" s="124">
        <v>
0</v>
      </c>
      <c r="U37" s="124">
        <v>
0</v>
      </c>
      <c r="V37" s="124">
        <v>
149638</v>
      </c>
      <c r="W37" s="124">
        <v>
0</v>
      </c>
      <c r="X37" s="124">
        <v>
14476533</v>
      </c>
      <c r="Y37" s="124">
        <v>
0</v>
      </c>
      <c r="Z37" s="124">
        <v>
144884</v>
      </c>
      <c r="AA37" s="124">
        <v>
5535657</v>
      </c>
      <c r="AB37" s="124">
        <v>
0</v>
      </c>
      <c r="AC37" s="124">
        <v>
0</v>
      </c>
      <c r="AD37" s="124">
        <v>
0</v>
      </c>
      <c r="AE37" s="125">
        <f t="shared" si="5"/>
        <v>
25380813</v>
      </c>
      <c r="AF37" s="126" t="s">
        <v>
142</v>
      </c>
      <c r="AH37" s="40">
        <v>
25257288</v>
      </c>
      <c r="AI37" s="59">
        <f t="shared" si="6"/>
        <v>
123525</v>
      </c>
    </row>
    <row r="38" spans="1:35" s="1" customFormat="1" ht="24" customHeight="1">
      <c r="A38" s="1">
        <v>
26</v>
      </c>
      <c r="C38" s="26" t="s">
        <v>
39</v>
      </c>
      <c r="D38" s="70">
        <v>
797613</v>
      </c>
      <c r="E38" s="70">
        <v>
0</v>
      </c>
      <c r="F38" s="70">
        <v>
0</v>
      </c>
      <c r="G38" s="70">
        <v>
0</v>
      </c>
      <c r="H38" s="70">
        <v>
11233</v>
      </c>
      <c r="I38" s="70">
        <v>
0</v>
      </c>
      <c r="J38" s="70">
        <v>
10596196</v>
      </c>
      <c r="K38" s="70">
        <v>
4451507</v>
      </c>
      <c r="L38" s="70">
        <v>
0</v>
      </c>
      <c r="M38" s="70">
        <v>
0</v>
      </c>
      <c r="N38" s="70">
        <v>
922863</v>
      </c>
      <c r="O38" s="70">
        <v>
0</v>
      </c>
      <c r="P38" s="70">
        <v>
0</v>
      </c>
      <c r="Q38" s="70">
        <v>
0</v>
      </c>
      <c r="R38" s="70">
        <v>
842100</v>
      </c>
      <c r="S38" s="70">
        <v>
156735</v>
      </c>
      <c r="T38" s="70">
        <v>
0</v>
      </c>
      <c r="U38" s="70">
        <v>
0</v>
      </c>
      <c r="V38" s="70">
        <v>
511931</v>
      </c>
      <c r="W38" s="70">
        <v>
0</v>
      </c>
      <c r="X38" s="70">
        <v>
29964362</v>
      </c>
      <c r="Y38" s="70">
        <v>
0</v>
      </c>
      <c r="Z38" s="70">
        <v>
161599</v>
      </c>
      <c r="AA38" s="70">
        <v>
6851949</v>
      </c>
      <c r="AB38" s="74">
        <v>
0</v>
      </c>
      <c r="AC38" s="70">
        <v>
0</v>
      </c>
      <c r="AD38" s="70">
        <v>
0</v>
      </c>
      <c r="AE38" s="71">
        <f t="shared" si="5"/>
        <v>
55268088</v>
      </c>
      <c r="AF38" s="55" t="s">
        <v>
40</v>
      </c>
      <c r="AH38" s="40">
        <v>
56429231</v>
      </c>
      <c r="AI38" s="59">
        <f t="shared" si="6"/>
        <v>
-1161143</v>
      </c>
    </row>
    <row r="39" spans="1:35" s="1" customFormat="1" ht="24" customHeight="1">
      <c r="A39" s="1">
        <v>
27</v>
      </c>
      <c r="C39" s="60" t="s">
        <v>
143</v>
      </c>
      <c r="D39" s="72">
        <v>
0</v>
      </c>
      <c r="E39" s="72">
        <v>
0</v>
      </c>
      <c r="F39" s="72">
        <v>
0</v>
      </c>
      <c r="G39" s="72">
        <v>
0</v>
      </c>
      <c r="H39" s="72">
        <v>
0</v>
      </c>
      <c r="I39" s="72">
        <v>
0</v>
      </c>
      <c r="J39" s="72">
        <v>
2066200</v>
      </c>
      <c r="K39" s="72">
        <v>
86500</v>
      </c>
      <c r="L39" s="72">
        <v>
0</v>
      </c>
      <c r="M39" s="72">
        <v>
0</v>
      </c>
      <c r="N39" s="72">
        <v>
0</v>
      </c>
      <c r="O39" s="72">
        <v>
0</v>
      </c>
      <c r="P39" s="72">
        <v>
0</v>
      </c>
      <c r="Q39" s="72">
        <v>
0</v>
      </c>
      <c r="R39" s="72">
        <v>
0</v>
      </c>
      <c r="S39" s="72">
        <v>
0</v>
      </c>
      <c r="T39" s="72">
        <v>
0</v>
      </c>
      <c r="U39" s="72">
        <v>
0</v>
      </c>
      <c r="V39" s="72">
        <v>
79142</v>
      </c>
      <c r="W39" s="72">
        <v>
0</v>
      </c>
      <c r="X39" s="72">
        <v>
1191466</v>
      </c>
      <c r="Y39" s="72">
        <v>
0</v>
      </c>
      <c r="Z39" s="72">
        <v>
0</v>
      </c>
      <c r="AA39" s="72">
        <v>
4748351</v>
      </c>
      <c r="AB39" s="70">
        <v>
0</v>
      </c>
      <c r="AC39" s="72">
        <v>
0</v>
      </c>
      <c r="AD39" s="72">
        <v>
0</v>
      </c>
      <c r="AE39" s="73">
        <f t="shared" si="5"/>
        <v>
8171659</v>
      </c>
      <c r="AF39" s="3" t="s">
        <v>
144</v>
      </c>
      <c r="AH39" s="40">
        <v>
6814359</v>
      </c>
      <c r="AI39" s="59">
        <f t="shared" si="6"/>
        <v>
1357300</v>
      </c>
    </row>
    <row r="40" spans="1:35" s="1" customFormat="1" ht="24" customHeight="1">
      <c r="A40" s="1">
        <v>
28</v>
      </c>
      <c r="C40" s="123" t="s">
        <v>
145</v>
      </c>
      <c r="D40" s="124">
        <v>
0</v>
      </c>
      <c r="E40" s="124">
        <v>
0</v>
      </c>
      <c r="F40" s="124">
        <v>
111102</v>
      </c>
      <c r="G40" s="124">
        <v>
55700</v>
      </c>
      <c r="H40" s="124">
        <v>
0</v>
      </c>
      <c r="I40" s="124">
        <v>
21688</v>
      </c>
      <c r="J40" s="124">
        <v>
90939</v>
      </c>
      <c r="K40" s="124">
        <v>
226361</v>
      </c>
      <c r="L40" s="124">
        <v>
0</v>
      </c>
      <c r="M40" s="124">
        <v>
0</v>
      </c>
      <c r="N40" s="124">
        <v>
0</v>
      </c>
      <c r="O40" s="124">
        <v>
0</v>
      </c>
      <c r="P40" s="124">
        <v>
0</v>
      </c>
      <c r="Q40" s="124">
        <v>
0</v>
      </c>
      <c r="R40" s="124">
        <v>
0</v>
      </c>
      <c r="S40" s="124">
        <v>
131689</v>
      </c>
      <c r="T40" s="124">
        <v>
0</v>
      </c>
      <c r="U40" s="124">
        <v>
0</v>
      </c>
      <c r="V40" s="124">
        <v>
37006</v>
      </c>
      <c r="W40" s="124">
        <v>
0</v>
      </c>
      <c r="X40" s="124">
        <v>
3881251</v>
      </c>
      <c r="Y40" s="124">
        <v>
0</v>
      </c>
      <c r="Z40" s="124">
        <v>
0</v>
      </c>
      <c r="AA40" s="124">
        <v>
1085185</v>
      </c>
      <c r="AB40" s="124">
        <v>
0</v>
      </c>
      <c r="AC40" s="124">
        <v>
0</v>
      </c>
      <c r="AD40" s="124">
        <v>
0</v>
      </c>
      <c r="AE40" s="125">
        <f t="shared" si="5"/>
        <v>
5640921</v>
      </c>
      <c r="AF40" s="126" t="s">
        <v>
146</v>
      </c>
      <c r="AH40" s="40">
        <v>
5879066</v>
      </c>
      <c r="AI40" s="59">
        <f t="shared" si="6"/>
        <v>
-238145</v>
      </c>
    </row>
    <row r="41" spans="1:35" s="1" customFormat="1" ht="24" customHeight="1">
      <c r="A41" s="1">
        <v>
29</v>
      </c>
      <c r="C41" s="123" t="s">
        <v>
147</v>
      </c>
      <c r="D41" s="124">
        <v>
0</v>
      </c>
      <c r="E41" s="124">
        <v>
0</v>
      </c>
      <c r="F41" s="124">
        <v>
0</v>
      </c>
      <c r="G41" s="124">
        <v>
0</v>
      </c>
      <c r="H41" s="124">
        <v>
0</v>
      </c>
      <c r="I41" s="124">
        <v>
0</v>
      </c>
      <c r="J41" s="124">
        <v>
0</v>
      </c>
      <c r="K41" s="124">
        <v>
0</v>
      </c>
      <c r="L41" s="124">
        <v>
0</v>
      </c>
      <c r="M41" s="124">
        <v>
0</v>
      </c>
      <c r="N41" s="124">
        <v>
0</v>
      </c>
      <c r="O41" s="124">
        <v>
0</v>
      </c>
      <c r="P41" s="124">
        <v>
0</v>
      </c>
      <c r="Q41" s="124">
        <v>
0</v>
      </c>
      <c r="R41" s="124">
        <v>
0</v>
      </c>
      <c r="S41" s="124">
        <v>
2104</v>
      </c>
      <c r="T41" s="124">
        <v>
0</v>
      </c>
      <c r="U41" s="124">
        <v>
0</v>
      </c>
      <c r="V41" s="124">
        <v>
3215</v>
      </c>
      <c r="W41" s="124">
        <v>
0</v>
      </c>
      <c r="X41" s="124">
        <v>
923183</v>
      </c>
      <c r="Y41" s="124">
        <v>
0</v>
      </c>
      <c r="Z41" s="124">
        <v>
0</v>
      </c>
      <c r="AA41" s="124">
        <v>
0</v>
      </c>
      <c r="AB41" s="124">
        <v>
0</v>
      </c>
      <c r="AC41" s="124">
        <v>
0</v>
      </c>
      <c r="AD41" s="124">
        <v>
0</v>
      </c>
      <c r="AE41" s="125">
        <f t="shared" si="5"/>
        <v>
928502</v>
      </c>
      <c r="AF41" s="126" t="s">
        <v>
148</v>
      </c>
      <c r="AH41" s="40">
        <v>
1036122</v>
      </c>
      <c r="AI41" s="59">
        <f t="shared" si="6"/>
        <v>
-107620</v>
      </c>
    </row>
    <row r="42" spans="1:35" s="1" customFormat="1" ht="24" customHeight="1">
      <c r="A42" s="1">
        <v>
30</v>
      </c>
      <c r="C42" s="61" t="s">
        <v>
149</v>
      </c>
      <c r="D42" s="74">
        <v>
0</v>
      </c>
      <c r="E42" s="74">
        <v>
0</v>
      </c>
      <c r="F42" s="74">
        <v>
0</v>
      </c>
      <c r="G42" s="74">
        <v>
0</v>
      </c>
      <c r="H42" s="74">
        <v>
0</v>
      </c>
      <c r="I42" s="74">
        <v>
0</v>
      </c>
      <c r="J42" s="74">
        <v>
0</v>
      </c>
      <c r="K42" s="74">
        <v>
0</v>
      </c>
      <c r="L42" s="74">
        <v>
0</v>
      </c>
      <c r="M42" s="74">
        <v>
0</v>
      </c>
      <c r="N42" s="74">
        <v>
0</v>
      </c>
      <c r="O42" s="74">
        <v>
0</v>
      </c>
      <c r="P42" s="74">
        <v>
0</v>
      </c>
      <c r="Q42" s="74">
        <v>
0</v>
      </c>
      <c r="R42" s="74">
        <v>
0</v>
      </c>
      <c r="S42" s="74">
        <v>
3502</v>
      </c>
      <c r="T42" s="74">
        <v>
0</v>
      </c>
      <c r="U42" s="74">
        <v>
0</v>
      </c>
      <c r="V42" s="74">
        <v>
10018</v>
      </c>
      <c r="W42" s="74">
        <v>
0</v>
      </c>
      <c r="X42" s="74">
        <v>
1850460</v>
      </c>
      <c r="Y42" s="74">
        <v>
0</v>
      </c>
      <c r="Z42" s="74">
        <v>
0</v>
      </c>
      <c r="AA42" s="74">
        <v>
98017</v>
      </c>
      <c r="AB42" s="74">
        <v>
0</v>
      </c>
      <c r="AC42" s="74">
        <v>
0</v>
      </c>
      <c r="AD42" s="74">
        <v>
0</v>
      </c>
      <c r="AE42" s="75">
        <f t="shared" si="5"/>
        <v>
1961997</v>
      </c>
      <c r="AF42" s="3" t="s">
        <v>
150</v>
      </c>
      <c r="AH42" s="40">
        <v>
2182075</v>
      </c>
      <c r="AI42" s="59">
        <f t="shared" si="6"/>
        <v>
-220078</v>
      </c>
    </row>
    <row r="43" spans="1:35" s="1" customFormat="1" ht="24" customHeight="1">
      <c r="A43" s="1">
        <v>
31</v>
      </c>
      <c r="C43" s="26" t="s">
        <v>
151</v>
      </c>
      <c r="D43" s="70">
        <v>
0</v>
      </c>
      <c r="E43" s="70">
        <v>
0</v>
      </c>
      <c r="F43" s="70">
        <v>
0</v>
      </c>
      <c r="G43" s="70">
        <v>
120265</v>
      </c>
      <c r="H43" s="70">
        <v>
6534</v>
      </c>
      <c r="I43" s="70">
        <v>
0</v>
      </c>
      <c r="J43" s="70">
        <v>
1290210</v>
      </c>
      <c r="K43" s="70">
        <v>
608847</v>
      </c>
      <c r="L43" s="70">
        <v>
1654909</v>
      </c>
      <c r="M43" s="70">
        <v>
2556569</v>
      </c>
      <c r="N43" s="70">
        <v>
0</v>
      </c>
      <c r="O43" s="70">
        <v>
0</v>
      </c>
      <c r="P43" s="70">
        <v>
0</v>
      </c>
      <c r="Q43" s="70">
        <v>
0</v>
      </c>
      <c r="R43" s="70">
        <v>
192068</v>
      </c>
      <c r="S43" s="70">
        <v>
7800</v>
      </c>
      <c r="T43" s="70">
        <v>
0</v>
      </c>
      <c r="U43" s="70">
        <v>
0</v>
      </c>
      <c r="V43" s="70">
        <v>
14867</v>
      </c>
      <c r="W43" s="70">
        <v>
0</v>
      </c>
      <c r="X43" s="70">
        <v>
2182864</v>
      </c>
      <c r="Y43" s="70">
        <v>
0</v>
      </c>
      <c r="Z43" s="70">
        <v>
0</v>
      </c>
      <c r="AA43" s="70">
        <v>
1387302</v>
      </c>
      <c r="AB43" s="70">
        <v>
0</v>
      </c>
      <c r="AC43" s="70">
        <v>
0</v>
      </c>
      <c r="AD43" s="70">
        <v>
0</v>
      </c>
      <c r="AE43" s="71">
        <f t="shared" si="5"/>
        <v>
10022235</v>
      </c>
      <c r="AF43" s="2" t="s">
        <v>
152</v>
      </c>
      <c r="AH43" s="40">
        <v>
9541163</v>
      </c>
      <c r="AI43" s="59">
        <f t="shared" si="6"/>
        <v>
481072</v>
      </c>
    </row>
    <row r="44" spans="1:35" s="1" customFormat="1" ht="24" customHeight="1">
      <c r="A44" s="1">
        <v>
32</v>
      </c>
      <c r="C44" s="123" t="s">
        <v>
153</v>
      </c>
      <c r="D44" s="124">
        <v>
0</v>
      </c>
      <c r="E44" s="124">
        <v>
0</v>
      </c>
      <c r="F44" s="124">
        <v>
0</v>
      </c>
      <c r="G44" s="124">
        <v>
0</v>
      </c>
      <c r="H44" s="124">
        <v>
0</v>
      </c>
      <c r="I44" s="124">
        <v>
0</v>
      </c>
      <c r="J44" s="124">
        <v>
107652</v>
      </c>
      <c r="K44" s="124">
        <v>
96689</v>
      </c>
      <c r="L44" s="124">
        <v>
85404</v>
      </c>
      <c r="M44" s="124">
        <v>
0</v>
      </c>
      <c r="N44" s="124">
        <v>
0</v>
      </c>
      <c r="O44" s="124">
        <v>
0</v>
      </c>
      <c r="P44" s="124">
        <v>
0</v>
      </c>
      <c r="Q44" s="124">
        <v>
0</v>
      </c>
      <c r="R44" s="124">
        <v>
0</v>
      </c>
      <c r="S44" s="124">
        <v>
0</v>
      </c>
      <c r="T44" s="124">
        <v>
0</v>
      </c>
      <c r="U44" s="124">
        <v>
0</v>
      </c>
      <c r="V44" s="124">
        <v>
0</v>
      </c>
      <c r="W44" s="124">
        <v>
0</v>
      </c>
      <c r="X44" s="124">
        <v>
218783</v>
      </c>
      <c r="Y44" s="124">
        <v>
0</v>
      </c>
      <c r="Z44" s="124">
        <v>
486</v>
      </c>
      <c r="AA44" s="124">
        <v>
22697</v>
      </c>
      <c r="AB44" s="124">
        <v>
0</v>
      </c>
      <c r="AC44" s="124">
        <v>
0</v>
      </c>
      <c r="AD44" s="124">
        <v>
0</v>
      </c>
      <c r="AE44" s="125">
        <f t="shared" si="5"/>
        <v>
531711</v>
      </c>
      <c r="AF44" s="126" t="s">
        <v>
154</v>
      </c>
      <c r="AH44" s="40">
        <v>
522144</v>
      </c>
      <c r="AI44" s="59">
        <f t="shared" si="6"/>
        <v>
9567</v>
      </c>
    </row>
    <row r="45" spans="1:35" s="1" customFormat="1" ht="24" customHeight="1">
      <c r="A45" s="1">
        <v>
33</v>
      </c>
      <c r="C45" s="123" t="s">
        <v>
155</v>
      </c>
      <c r="D45" s="124">
        <v>
0</v>
      </c>
      <c r="E45" s="124">
        <v>
0</v>
      </c>
      <c r="F45" s="124">
        <v>
38936</v>
      </c>
      <c r="G45" s="124">
        <v>
263100</v>
      </c>
      <c r="H45" s="124">
        <v>
0</v>
      </c>
      <c r="I45" s="124">
        <v>
0</v>
      </c>
      <c r="J45" s="124">
        <v>
129264</v>
      </c>
      <c r="K45" s="124">
        <v>
0</v>
      </c>
      <c r="L45" s="124">
        <v>
473652</v>
      </c>
      <c r="M45" s="124">
        <v>
923706</v>
      </c>
      <c r="N45" s="124">
        <v>
0</v>
      </c>
      <c r="O45" s="124">
        <v>
0</v>
      </c>
      <c r="P45" s="124">
        <v>
0</v>
      </c>
      <c r="Q45" s="124">
        <v>
0</v>
      </c>
      <c r="R45" s="124">
        <v>
0</v>
      </c>
      <c r="S45" s="124">
        <v>
3900</v>
      </c>
      <c r="T45" s="124">
        <v>
0</v>
      </c>
      <c r="U45" s="124">
        <v>
0</v>
      </c>
      <c r="V45" s="124">
        <v>
6637</v>
      </c>
      <c r="W45" s="124">
        <v>
0</v>
      </c>
      <c r="X45" s="124">
        <v>
1014086</v>
      </c>
      <c r="Y45" s="124">
        <v>
0</v>
      </c>
      <c r="Z45" s="124">
        <v>
0</v>
      </c>
      <c r="AA45" s="124">
        <v>
0</v>
      </c>
      <c r="AB45" s="124">
        <v>
0</v>
      </c>
      <c r="AC45" s="124">
        <v>
0</v>
      </c>
      <c r="AD45" s="124">
        <v>
0</v>
      </c>
      <c r="AE45" s="125">
        <f t="shared" si="5"/>
        <v>
2853281</v>
      </c>
      <c r="AF45" s="126" t="s">
        <v>
156</v>
      </c>
      <c r="AH45" s="40">
        <v>
2786108</v>
      </c>
      <c r="AI45" s="59">
        <f t="shared" si="6"/>
        <v>
67173</v>
      </c>
    </row>
    <row r="46" spans="1:35" s="1" customFormat="1" ht="24" customHeight="1">
      <c r="A46" s="1">
        <v>
34</v>
      </c>
      <c r="C46" s="123" t="s">
        <v>
157</v>
      </c>
      <c r="D46" s="124">
        <v>
0</v>
      </c>
      <c r="E46" s="124">
        <v>
0</v>
      </c>
      <c r="F46" s="124">
        <v>
0</v>
      </c>
      <c r="G46" s="124">
        <v>
20126</v>
      </c>
      <c r="H46" s="124">
        <v>
0</v>
      </c>
      <c r="I46" s="124">
        <v>
16149</v>
      </c>
      <c r="J46" s="124">
        <v>
33496</v>
      </c>
      <c r="K46" s="124">
        <v>
2441</v>
      </c>
      <c r="L46" s="124">
        <v>
385046</v>
      </c>
      <c r="M46" s="124">
        <v>
0</v>
      </c>
      <c r="N46" s="124">
        <v>
0</v>
      </c>
      <c r="O46" s="124">
        <v>
0</v>
      </c>
      <c r="P46" s="124">
        <v>
0</v>
      </c>
      <c r="Q46" s="124">
        <v>
0</v>
      </c>
      <c r="R46" s="124">
        <v>
0</v>
      </c>
      <c r="S46" s="124">
        <v>
1000</v>
      </c>
      <c r="T46" s="124">
        <v>
0</v>
      </c>
      <c r="U46" s="124">
        <v>
0</v>
      </c>
      <c r="V46" s="124">
        <v>
3739</v>
      </c>
      <c r="W46" s="124">
        <v>
0</v>
      </c>
      <c r="X46" s="124">
        <v>
581499</v>
      </c>
      <c r="Y46" s="124">
        <v>
0</v>
      </c>
      <c r="Z46" s="124">
        <v>
0</v>
      </c>
      <c r="AA46" s="124">
        <v>
0</v>
      </c>
      <c r="AB46" s="124">
        <v>
0</v>
      </c>
      <c r="AC46" s="124">
        <v>
0</v>
      </c>
      <c r="AD46" s="124">
        <v>
0</v>
      </c>
      <c r="AE46" s="125">
        <f t="shared" si="5"/>
        <v>
1043496</v>
      </c>
      <c r="AF46" s="126" t="s">
        <v>
158</v>
      </c>
      <c r="AH46" s="40">
        <v>
1183384</v>
      </c>
      <c r="AI46" s="59">
        <f t="shared" si="6"/>
        <v>
-139888</v>
      </c>
    </row>
    <row r="47" spans="1:35" s="1" customFormat="1" ht="24" customHeight="1">
      <c r="A47" s="1">
        <v>
35</v>
      </c>
      <c r="C47" s="123" t="s">
        <v>
159</v>
      </c>
      <c r="D47" s="124">
        <v>
0</v>
      </c>
      <c r="E47" s="124">
        <v>
0</v>
      </c>
      <c r="F47" s="124">
        <v>
3487</v>
      </c>
      <c r="G47" s="124">
        <v>
0</v>
      </c>
      <c r="H47" s="124">
        <v>
0</v>
      </c>
      <c r="I47" s="124">
        <v>
0</v>
      </c>
      <c r="J47" s="124">
        <v>
129831</v>
      </c>
      <c r="K47" s="124">
        <v>
611293</v>
      </c>
      <c r="L47" s="124">
        <v>
209248</v>
      </c>
      <c r="M47" s="124">
        <v>
914452</v>
      </c>
      <c r="N47" s="124">
        <v>
0</v>
      </c>
      <c r="O47" s="124">
        <v>
0</v>
      </c>
      <c r="P47" s="124">
        <v>
0</v>
      </c>
      <c r="Q47" s="124">
        <v>
0</v>
      </c>
      <c r="R47" s="124">
        <v>
2822</v>
      </c>
      <c r="S47" s="124">
        <v>
0</v>
      </c>
      <c r="T47" s="124">
        <v>
0</v>
      </c>
      <c r="U47" s="124">
        <v>
0</v>
      </c>
      <c r="V47" s="124">
        <v>
3943</v>
      </c>
      <c r="W47" s="124">
        <v>
0</v>
      </c>
      <c r="X47" s="124">
        <v>
967607</v>
      </c>
      <c r="Y47" s="124">
        <v>
0</v>
      </c>
      <c r="Z47" s="124">
        <v>
4000</v>
      </c>
      <c r="AA47" s="124">
        <v>
459680</v>
      </c>
      <c r="AB47" s="124">
        <v>
0</v>
      </c>
      <c r="AC47" s="124">
        <v>
0</v>
      </c>
      <c r="AD47" s="124">
        <v>
0</v>
      </c>
      <c r="AE47" s="125">
        <f t="shared" si="5"/>
        <v>
3306363</v>
      </c>
      <c r="AF47" s="126" t="s">
        <v>
160</v>
      </c>
      <c r="AH47" s="40">
        <v>
3080981</v>
      </c>
      <c r="AI47" s="59">
        <f t="shared" si="6"/>
        <v>
225382</v>
      </c>
    </row>
    <row r="48" spans="1:35" s="1" customFormat="1" ht="24" customHeight="1">
      <c r="A48" s="1">
        <v>
36</v>
      </c>
      <c r="C48" s="123" t="s">
        <v>
161</v>
      </c>
      <c r="D48" s="124">
        <v>
0</v>
      </c>
      <c r="E48" s="124">
        <v>
0</v>
      </c>
      <c r="F48" s="124">
        <v>
0</v>
      </c>
      <c r="G48" s="124">
        <v>
0</v>
      </c>
      <c r="H48" s="124">
        <v>
0</v>
      </c>
      <c r="I48" s="124">
        <v>
0</v>
      </c>
      <c r="J48" s="124">
        <v>
59088</v>
      </c>
      <c r="K48" s="124">
        <v>
275456</v>
      </c>
      <c r="L48" s="124">
        <v>
0</v>
      </c>
      <c r="M48" s="124">
        <v>
0</v>
      </c>
      <c r="N48" s="124">
        <v>
0</v>
      </c>
      <c r="O48" s="124">
        <v>
0</v>
      </c>
      <c r="P48" s="124">
        <v>
0</v>
      </c>
      <c r="Q48" s="124">
        <v>
0</v>
      </c>
      <c r="R48" s="124">
        <v>
0</v>
      </c>
      <c r="S48" s="124">
        <v>
0</v>
      </c>
      <c r="T48" s="124">
        <v>
0</v>
      </c>
      <c r="U48" s="124">
        <v>
0</v>
      </c>
      <c r="V48" s="124">
        <v>
0</v>
      </c>
      <c r="W48" s="124">
        <v>
0</v>
      </c>
      <c r="X48" s="124">
        <v>
264590</v>
      </c>
      <c r="Y48" s="124">
        <v>
0</v>
      </c>
      <c r="Z48" s="124">
        <v>
1081</v>
      </c>
      <c r="AA48" s="124">
        <v>
9786</v>
      </c>
      <c r="AB48" s="124">
        <v>
0</v>
      </c>
      <c r="AC48" s="124">
        <v>
0</v>
      </c>
      <c r="AD48" s="124">
        <v>
0</v>
      </c>
      <c r="AE48" s="125">
        <f>
SUM(D48:AD48)</f>
        <v>
610001</v>
      </c>
      <c r="AF48" s="126" t="s">
        <v>
162</v>
      </c>
      <c r="AH48" s="40">
        <v>
707845</v>
      </c>
      <c r="AI48" s="59">
        <f t="shared" si="6"/>
        <v>
-97844</v>
      </c>
    </row>
    <row r="49" spans="1:36" s="1" customFormat="1" ht="24" customHeight="1">
      <c r="A49" s="1">
        <v>
37</v>
      </c>
      <c r="C49" s="123" t="s">
        <v>
163</v>
      </c>
      <c r="D49" s="124">
        <v>
0</v>
      </c>
      <c r="E49" s="124">
        <v>
0</v>
      </c>
      <c r="F49" s="124">
        <v>
0</v>
      </c>
      <c r="G49" s="124">
        <v>
0</v>
      </c>
      <c r="H49" s="124">
        <v>
0</v>
      </c>
      <c r="I49" s="124">
        <v>
0</v>
      </c>
      <c r="J49" s="124">
        <v>
810243</v>
      </c>
      <c r="K49" s="124">
        <v>
708736</v>
      </c>
      <c r="L49" s="124">
        <v>
1185188</v>
      </c>
      <c r="M49" s="124">
        <v>
0</v>
      </c>
      <c r="N49" s="124">
        <v>
0</v>
      </c>
      <c r="O49" s="124">
        <v>
0</v>
      </c>
      <c r="P49" s="124">
        <v>
0</v>
      </c>
      <c r="Q49" s="124">
        <v>
0</v>
      </c>
      <c r="R49" s="124">
        <v>
74420</v>
      </c>
      <c r="S49" s="124">
        <v>
18170</v>
      </c>
      <c r="T49" s="124">
        <v>
0</v>
      </c>
      <c r="U49" s="124">
        <v>
0</v>
      </c>
      <c r="V49" s="124">
        <v>
13758</v>
      </c>
      <c r="W49" s="124">
        <v>
0</v>
      </c>
      <c r="X49" s="124">
        <v>
2216327</v>
      </c>
      <c r="Y49" s="124">
        <v>
0</v>
      </c>
      <c r="Z49" s="124">
        <v>
0</v>
      </c>
      <c r="AA49" s="124">
        <v>
1313219</v>
      </c>
      <c r="AB49" s="124">
        <v>
0</v>
      </c>
      <c r="AC49" s="124">
        <v>
50000</v>
      </c>
      <c r="AD49" s="124">
        <v>
74826</v>
      </c>
      <c r="AE49" s="125">
        <f t="shared" si="5"/>
        <v>
6464887</v>
      </c>
      <c r="AF49" s="126" t="s">
        <v>
164</v>
      </c>
      <c r="AH49" s="40">
        <v>
6822030</v>
      </c>
      <c r="AI49" s="59">
        <f t="shared" si="6"/>
        <v>
-357143</v>
      </c>
    </row>
    <row r="50" spans="1:36" s="1" customFormat="1" ht="24" customHeight="1">
      <c r="A50" s="1">
        <v>
38</v>
      </c>
      <c r="C50" s="123" t="s">
        <v>
165</v>
      </c>
      <c r="D50" s="124">
        <v>
0</v>
      </c>
      <c r="E50" s="124">
        <v>
0</v>
      </c>
      <c r="F50" s="124">
        <v>
5787</v>
      </c>
      <c r="G50" s="124">
        <v>
0</v>
      </c>
      <c r="H50" s="124">
        <v>
0</v>
      </c>
      <c r="I50" s="124">
        <v>
0</v>
      </c>
      <c r="J50" s="124">
        <v>
37125</v>
      </c>
      <c r="K50" s="124">
        <v>
0</v>
      </c>
      <c r="L50" s="124">
        <v>
0</v>
      </c>
      <c r="M50" s="124">
        <v>
0</v>
      </c>
      <c r="N50" s="124">
        <v>
0</v>
      </c>
      <c r="O50" s="124">
        <v>
0</v>
      </c>
      <c r="P50" s="124">
        <v>
0</v>
      </c>
      <c r="Q50" s="124">
        <v>
0</v>
      </c>
      <c r="R50" s="124">
        <v>
6935</v>
      </c>
      <c r="S50" s="124">
        <v>
0</v>
      </c>
      <c r="T50" s="124">
        <v>
0</v>
      </c>
      <c r="U50" s="124">
        <v>
0</v>
      </c>
      <c r="V50" s="124">
        <v>
498</v>
      </c>
      <c r="W50" s="124">
        <v>
0</v>
      </c>
      <c r="X50" s="124">
        <v>
37104</v>
      </c>
      <c r="Y50" s="124">
        <v>
0</v>
      </c>
      <c r="Z50" s="124">
        <v>
200</v>
      </c>
      <c r="AA50" s="124">
        <v>
2437</v>
      </c>
      <c r="AB50" s="124">
        <v>
0</v>
      </c>
      <c r="AC50" s="124">
        <v>
0</v>
      </c>
      <c r="AD50" s="124">
        <v>
0</v>
      </c>
      <c r="AE50" s="125">
        <f t="shared" si="5"/>
        <v>
90086</v>
      </c>
      <c r="AF50" s="126" t="s">
        <v>
166</v>
      </c>
      <c r="AH50" s="40">
        <v>
125067</v>
      </c>
      <c r="AI50" s="59">
        <f t="shared" si="6"/>
        <v>
-34981</v>
      </c>
    </row>
    <row r="51" spans="1:36" s="1" customFormat="1" ht="24" customHeight="1">
      <c r="A51" s="1">
        <v>
39</v>
      </c>
      <c r="C51" s="26" t="s">
        <v>
167</v>
      </c>
      <c r="D51" s="70">
        <v>
580228</v>
      </c>
      <c r="E51" s="70">
        <v>
0</v>
      </c>
      <c r="F51" s="70">
        <v>
0</v>
      </c>
      <c r="G51" s="70">
        <v>
31100</v>
      </c>
      <c r="H51" s="70">
        <v>
0</v>
      </c>
      <c r="I51" s="70">
        <v>
0</v>
      </c>
      <c r="J51" s="70">
        <v>
0</v>
      </c>
      <c r="K51" s="70">
        <v>
0</v>
      </c>
      <c r="L51" s="70">
        <v>
624395</v>
      </c>
      <c r="M51" s="70">
        <v>
0</v>
      </c>
      <c r="N51" s="70">
        <v>
0</v>
      </c>
      <c r="O51" s="70">
        <v>
0</v>
      </c>
      <c r="P51" s="70">
        <v>
0</v>
      </c>
      <c r="Q51" s="70">
        <v>
0</v>
      </c>
      <c r="R51" s="70">
        <v>
314181</v>
      </c>
      <c r="S51" s="70">
        <v>
4200</v>
      </c>
      <c r="T51" s="70">
        <v>
0</v>
      </c>
      <c r="U51" s="70">
        <v>
0</v>
      </c>
      <c r="V51" s="70">
        <v>
513</v>
      </c>
      <c r="W51" s="70">
        <v>
0</v>
      </c>
      <c r="X51" s="70">
        <v>
771812</v>
      </c>
      <c r="Y51" s="70">
        <v>
0</v>
      </c>
      <c r="Z51" s="70">
        <v>
0</v>
      </c>
      <c r="AA51" s="70">
        <v>
160511</v>
      </c>
      <c r="AB51" s="70">
        <v>
0</v>
      </c>
      <c r="AC51" s="70">
        <v>
0</v>
      </c>
      <c r="AD51" s="70">
        <v>
51500</v>
      </c>
      <c r="AE51" s="71">
        <f t="shared" si="5"/>
        <v>
2538440</v>
      </c>
      <c r="AF51" s="3" t="s">
        <v>
168</v>
      </c>
      <c r="AH51" s="40">
        <v>
2236698</v>
      </c>
      <c r="AI51" s="59">
        <f t="shared" si="6"/>
        <v>
301742</v>
      </c>
    </row>
    <row r="52" spans="1:36" s="1" customFormat="1" ht="24" customHeight="1">
      <c r="A52" s="1">
        <v>
40</v>
      </c>
      <c r="C52" s="63" t="s">
        <v>
169</v>
      </c>
      <c r="D52" s="72">
        <v>
0</v>
      </c>
      <c r="E52" s="72">
        <v>
0</v>
      </c>
      <c r="F52" s="72">
        <v>
0</v>
      </c>
      <c r="G52" s="72">
        <v>
0</v>
      </c>
      <c r="H52" s="72">
        <v>
0</v>
      </c>
      <c r="I52" s="72">
        <v>
0</v>
      </c>
      <c r="J52" s="72">
        <v>
568090</v>
      </c>
      <c r="K52" s="72">
        <v>
0</v>
      </c>
      <c r="L52" s="72">
        <v>
0</v>
      </c>
      <c r="M52" s="72">
        <v>
0</v>
      </c>
      <c r="N52" s="72">
        <v>
0</v>
      </c>
      <c r="O52" s="72">
        <v>
0</v>
      </c>
      <c r="P52" s="72">
        <v>
0</v>
      </c>
      <c r="Q52" s="72">
        <v>
0</v>
      </c>
      <c r="R52" s="72">
        <v>
94107</v>
      </c>
      <c r="S52" s="72">
        <v>
0</v>
      </c>
      <c r="T52" s="72">
        <v>
0</v>
      </c>
      <c r="U52" s="72">
        <v>
0</v>
      </c>
      <c r="V52" s="72">
        <v>
0</v>
      </c>
      <c r="W52" s="72">
        <v>
0</v>
      </c>
      <c r="X52" s="72">
        <v>
0</v>
      </c>
      <c r="Y52" s="72">
        <v>
0</v>
      </c>
      <c r="Z52" s="72">
        <v>
0</v>
      </c>
      <c r="AA52" s="72">
        <v>
0</v>
      </c>
      <c r="AB52" s="72">
        <v>
0</v>
      </c>
      <c r="AC52" s="72">
        <v>
0</v>
      </c>
      <c r="AD52" s="72">
        <v>
0</v>
      </c>
      <c r="AE52" s="73">
        <f t="shared" si="5"/>
        <v>
662197</v>
      </c>
      <c r="AF52" s="2" t="s">
        <v>
170</v>
      </c>
      <c r="AH52" s="40">
        <v>
1014607</v>
      </c>
      <c r="AI52" s="59">
        <f t="shared" si="6"/>
        <v>
-352410</v>
      </c>
      <c r="AJ52" s="1" t="s">
        <v>
276</v>
      </c>
    </row>
    <row r="53" spans="1:36" s="1" customFormat="1" ht="24" customHeight="1">
      <c r="A53" s="1">
        <v>
41</v>
      </c>
      <c r="C53" s="127" t="s">
        <v>
171</v>
      </c>
      <c r="D53" s="124">
        <v>
0</v>
      </c>
      <c r="E53" s="124">
        <v>
0</v>
      </c>
      <c r="F53" s="124">
        <v>
0</v>
      </c>
      <c r="G53" s="124">
        <v>
0</v>
      </c>
      <c r="H53" s="124">
        <v>
0</v>
      </c>
      <c r="I53" s="124">
        <v>
0</v>
      </c>
      <c r="J53" s="124">
        <v>
0</v>
      </c>
      <c r="K53" s="124">
        <v>
0</v>
      </c>
      <c r="L53" s="124">
        <v>
0</v>
      </c>
      <c r="M53" s="124">
        <v>
0</v>
      </c>
      <c r="N53" s="124">
        <v>
0</v>
      </c>
      <c r="O53" s="124">
        <v>
0</v>
      </c>
      <c r="P53" s="124">
        <v>
0</v>
      </c>
      <c r="Q53" s="124">
        <v>
0</v>
      </c>
      <c r="R53" s="124">
        <v>
0</v>
      </c>
      <c r="S53" s="124">
        <v>
0</v>
      </c>
      <c r="T53" s="124">
        <v>
0</v>
      </c>
      <c r="U53" s="124">
        <v>
0</v>
      </c>
      <c r="V53" s="124">
        <v>
0</v>
      </c>
      <c r="W53" s="124">
        <v>
0</v>
      </c>
      <c r="X53" s="124">
        <v>
0</v>
      </c>
      <c r="Y53" s="124">
        <v>
0</v>
      </c>
      <c r="Z53" s="124">
        <v>
0</v>
      </c>
      <c r="AA53" s="124">
        <v>
232889</v>
      </c>
      <c r="AB53" s="124">
        <v>
0</v>
      </c>
      <c r="AC53" s="124">
        <v>
0</v>
      </c>
      <c r="AD53" s="124">
        <v>
0</v>
      </c>
      <c r="AE53" s="125">
        <f t="shared" si="5"/>
        <v>
232889</v>
      </c>
      <c r="AF53" s="126" t="s">
        <v>
172</v>
      </c>
      <c r="AH53" s="40">
        <v>
468680</v>
      </c>
      <c r="AI53" s="59">
        <f t="shared" si="6"/>
        <v>
-235791</v>
      </c>
      <c r="AJ53" s="1" t="s">
        <v>
171</v>
      </c>
    </row>
    <row r="54" spans="1:36" s="1" customFormat="1" ht="24" customHeight="1">
      <c r="A54" s="1">
        <v>
42</v>
      </c>
      <c r="C54" s="127" t="s">
        <v>
173</v>
      </c>
      <c r="D54" s="124">
        <v>
0</v>
      </c>
      <c r="E54" s="124">
        <v>
0</v>
      </c>
      <c r="F54" s="124">
        <v>
0</v>
      </c>
      <c r="G54" s="124">
        <v>
0</v>
      </c>
      <c r="H54" s="124">
        <v>
0</v>
      </c>
      <c r="I54" s="124">
        <v>
0</v>
      </c>
      <c r="J54" s="124">
        <v>
1437312</v>
      </c>
      <c r="K54" s="124">
        <v>
0</v>
      </c>
      <c r="L54" s="124">
        <v>
0</v>
      </c>
      <c r="M54" s="124">
        <v>
0</v>
      </c>
      <c r="N54" s="124">
        <v>
0</v>
      </c>
      <c r="O54" s="124">
        <v>
0</v>
      </c>
      <c r="P54" s="124">
        <v>
0</v>
      </c>
      <c r="Q54" s="124">
        <v>
0</v>
      </c>
      <c r="R54" s="124">
        <v>
0</v>
      </c>
      <c r="S54" s="124">
        <v>
0</v>
      </c>
      <c r="T54" s="124">
        <v>
0</v>
      </c>
      <c r="U54" s="124">
        <v>
0</v>
      </c>
      <c r="V54" s="124">
        <v>
0</v>
      </c>
      <c r="W54" s="124">
        <v>
0</v>
      </c>
      <c r="X54" s="124">
        <v>
0</v>
      </c>
      <c r="Y54" s="124">
        <v>
0</v>
      </c>
      <c r="Z54" s="124">
        <v>
0</v>
      </c>
      <c r="AA54" s="124">
        <v>
255082</v>
      </c>
      <c r="AB54" s="124">
        <v>
0</v>
      </c>
      <c r="AC54" s="124">
        <v>
0</v>
      </c>
      <c r="AD54" s="124">
        <v>
0</v>
      </c>
      <c r="AE54" s="125">
        <f t="shared" si="5"/>
        <v>
1692394</v>
      </c>
      <c r="AF54" s="126" t="s">
        <v>
277</v>
      </c>
      <c r="AH54" s="40">
        <v>
2229328</v>
      </c>
      <c r="AI54" s="59">
        <f t="shared" si="6"/>
        <v>
-536934</v>
      </c>
      <c r="AJ54" s="1" t="s">
        <v>
173</v>
      </c>
    </row>
    <row r="55" spans="1:36" s="1" customFormat="1" ht="24" customHeight="1">
      <c r="A55" s="1">
        <v>
43</v>
      </c>
      <c r="C55" s="127" t="s">
        <v>
174</v>
      </c>
      <c r="D55" s="124">
        <v>
0</v>
      </c>
      <c r="E55" s="124">
        <v>
0</v>
      </c>
      <c r="F55" s="124">
        <v>
0</v>
      </c>
      <c r="G55" s="124">
        <v>
0</v>
      </c>
      <c r="H55" s="124">
        <v>
0</v>
      </c>
      <c r="I55" s="124">
        <v>
0</v>
      </c>
      <c r="J55" s="124">
        <v>
0</v>
      </c>
      <c r="K55" s="124">
        <v>
54641</v>
      </c>
      <c r="L55" s="124">
        <v>
0</v>
      </c>
      <c r="M55" s="124">
        <v>
0</v>
      </c>
      <c r="N55" s="124">
        <v>
0</v>
      </c>
      <c r="O55" s="124">
        <v>
0</v>
      </c>
      <c r="P55" s="124">
        <v>
0</v>
      </c>
      <c r="Q55" s="124">
        <v>
0</v>
      </c>
      <c r="R55" s="124">
        <v>
0</v>
      </c>
      <c r="S55" s="124">
        <v>
0</v>
      </c>
      <c r="T55" s="124">
        <v>
0</v>
      </c>
      <c r="U55" s="124">
        <v>
0</v>
      </c>
      <c r="V55" s="124">
        <v>
0</v>
      </c>
      <c r="W55" s="124">
        <v>
0</v>
      </c>
      <c r="X55" s="124">
        <v>
0</v>
      </c>
      <c r="Y55" s="124">
        <v>
0</v>
      </c>
      <c r="Z55" s="124">
        <v>
0</v>
      </c>
      <c r="AA55" s="124">
        <v>
9093</v>
      </c>
      <c r="AB55" s="124">
        <v>
0</v>
      </c>
      <c r="AC55" s="124">
        <v>
0</v>
      </c>
      <c r="AD55" s="124">
        <v>
0</v>
      </c>
      <c r="AE55" s="125">
        <f t="shared" si="5"/>
        <v>
63734</v>
      </c>
      <c r="AF55" s="126" t="s">
        <v>
175</v>
      </c>
      <c r="AH55" s="40">
        <v>
220087</v>
      </c>
      <c r="AI55" s="59">
        <f t="shared" si="6"/>
        <v>
-156353</v>
      </c>
      <c r="AJ55" s="1" t="s">
        <v>
174</v>
      </c>
    </row>
    <row r="56" spans="1:36" s="1" customFormat="1" ht="24" customHeight="1">
      <c r="A56" s="1">
        <v>
44</v>
      </c>
      <c r="C56" s="127" t="s">
        <v>
176</v>
      </c>
      <c r="D56" s="124">
        <v>
0</v>
      </c>
      <c r="E56" s="124">
        <v>
0</v>
      </c>
      <c r="F56" s="124">
        <v>
0</v>
      </c>
      <c r="G56" s="124">
        <v>
0</v>
      </c>
      <c r="H56" s="124">
        <v>
0</v>
      </c>
      <c r="I56" s="124">
        <v>
0</v>
      </c>
      <c r="J56" s="124">
        <v>
0</v>
      </c>
      <c r="K56" s="124">
        <v>
0</v>
      </c>
      <c r="L56" s="124">
        <v>
0</v>
      </c>
      <c r="M56" s="124">
        <v>
0</v>
      </c>
      <c r="N56" s="124">
        <v>
0</v>
      </c>
      <c r="O56" s="124">
        <v>
0</v>
      </c>
      <c r="P56" s="124">
        <v>
0</v>
      </c>
      <c r="Q56" s="124">
        <v>
0</v>
      </c>
      <c r="R56" s="124">
        <v>
0</v>
      </c>
      <c r="S56" s="124">
        <v>
0</v>
      </c>
      <c r="T56" s="124">
        <v>
0</v>
      </c>
      <c r="U56" s="124">
        <v>
0</v>
      </c>
      <c r="V56" s="124">
        <v>
0</v>
      </c>
      <c r="W56" s="124">
        <v>
0</v>
      </c>
      <c r="X56" s="124">
        <v>
0</v>
      </c>
      <c r="Y56" s="124">
        <v>
0</v>
      </c>
      <c r="Z56" s="124">
        <v>
0</v>
      </c>
      <c r="AA56" s="124">
        <v>
0</v>
      </c>
      <c r="AB56" s="124">
        <v>
0</v>
      </c>
      <c r="AC56" s="124">
        <v>
0</v>
      </c>
      <c r="AD56" s="124">
        <v>
0</v>
      </c>
      <c r="AE56" s="125">
        <f t="shared" si="5"/>
        <v>
0</v>
      </c>
      <c r="AF56" s="126" t="s">
        <v>
177</v>
      </c>
      <c r="AH56" s="40">
        <v>
0</v>
      </c>
      <c r="AI56" s="59">
        <f t="shared" si="6"/>
        <v>
0</v>
      </c>
      <c r="AJ56" s="1" t="s">
        <v>
176</v>
      </c>
    </row>
    <row r="57" spans="1:36" s="1" customFormat="1" ht="24" customHeight="1">
      <c r="A57" s="1">
        <v>
45</v>
      </c>
      <c r="C57" s="127" t="s">
        <v>
178</v>
      </c>
      <c r="D57" s="124">
        <v>
0</v>
      </c>
      <c r="E57" s="124">
        <v>
0</v>
      </c>
      <c r="F57" s="124">
        <v>
0</v>
      </c>
      <c r="G57" s="124">
        <v>
0</v>
      </c>
      <c r="H57" s="124">
        <v>
0</v>
      </c>
      <c r="I57" s="124">
        <v>
0</v>
      </c>
      <c r="J57" s="124">
        <v>
771728</v>
      </c>
      <c r="K57" s="124">
        <v>
0</v>
      </c>
      <c r="L57" s="124">
        <v>
0</v>
      </c>
      <c r="M57" s="124">
        <v>
0</v>
      </c>
      <c r="N57" s="124">
        <v>
0</v>
      </c>
      <c r="O57" s="124">
        <v>
0</v>
      </c>
      <c r="P57" s="124">
        <v>
0</v>
      </c>
      <c r="Q57" s="124">
        <v>
0</v>
      </c>
      <c r="R57" s="124">
        <v>
167229</v>
      </c>
      <c r="S57" s="124">
        <v>
0</v>
      </c>
      <c r="T57" s="124">
        <v>
0</v>
      </c>
      <c r="U57" s="124">
        <v>
0</v>
      </c>
      <c r="V57" s="124">
        <v>
0</v>
      </c>
      <c r="W57" s="124">
        <v>
0</v>
      </c>
      <c r="X57" s="124">
        <v>
0</v>
      </c>
      <c r="Y57" s="124">
        <v>
0</v>
      </c>
      <c r="Z57" s="124">
        <v>
0</v>
      </c>
      <c r="AA57" s="124">
        <v>
168278</v>
      </c>
      <c r="AB57" s="124">
        <v>
0</v>
      </c>
      <c r="AC57" s="124">
        <v>
0</v>
      </c>
      <c r="AD57" s="124">
        <v>
0</v>
      </c>
      <c r="AE57" s="125">
        <f t="shared" si="5"/>
        <v>
1107235</v>
      </c>
      <c r="AF57" s="128" t="s">
        <v>
179</v>
      </c>
      <c r="AH57" s="40">
        <v>
1089761</v>
      </c>
      <c r="AI57" s="59">
        <f t="shared" si="6"/>
        <v>
17474</v>
      </c>
      <c r="AJ57" s="1" t="s">
        <v>
178</v>
      </c>
    </row>
    <row r="58" spans="1:36" s="1" customFormat="1" ht="24" customHeight="1">
      <c r="A58" s="1">
        <v>
46</v>
      </c>
      <c r="C58" s="127" t="s">
        <v>
180</v>
      </c>
      <c r="D58" s="124">
        <v>
0</v>
      </c>
      <c r="E58" s="124">
        <v>
0</v>
      </c>
      <c r="F58" s="124">
        <v>
0</v>
      </c>
      <c r="G58" s="124">
        <v>
0</v>
      </c>
      <c r="H58" s="124">
        <v>
0</v>
      </c>
      <c r="I58" s="124">
        <v>
0</v>
      </c>
      <c r="J58" s="124">
        <v>
715085</v>
      </c>
      <c r="K58" s="124">
        <v>
0</v>
      </c>
      <c r="L58" s="124">
        <v>
0</v>
      </c>
      <c r="M58" s="124">
        <v>
0</v>
      </c>
      <c r="N58" s="124">
        <v>
0</v>
      </c>
      <c r="O58" s="124">
        <v>
0</v>
      </c>
      <c r="P58" s="124">
        <v>
0</v>
      </c>
      <c r="Q58" s="124">
        <v>
0</v>
      </c>
      <c r="R58" s="124">
        <v>
0</v>
      </c>
      <c r="S58" s="124">
        <v>
0</v>
      </c>
      <c r="T58" s="124">
        <v>
0</v>
      </c>
      <c r="U58" s="124">
        <v>
0</v>
      </c>
      <c r="V58" s="124">
        <v>
0</v>
      </c>
      <c r="W58" s="124">
        <v>
0</v>
      </c>
      <c r="X58" s="124">
        <v>
0</v>
      </c>
      <c r="Y58" s="124">
        <v>
0</v>
      </c>
      <c r="Z58" s="124">
        <v>
0</v>
      </c>
      <c r="AA58" s="124">
        <v>
177800</v>
      </c>
      <c r="AB58" s="124">
        <v>
0</v>
      </c>
      <c r="AC58" s="124">
        <v>
0</v>
      </c>
      <c r="AD58" s="124">
        <v>
0</v>
      </c>
      <c r="AE58" s="125">
        <f t="shared" si="5"/>
        <v>
892885</v>
      </c>
      <c r="AF58" s="126" t="s">
        <v>
181</v>
      </c>
      <c r="AH58" s="40">
        <v>
1062209</v>
      </c>
      <c r="AI58" s="59">
        <f t="shared" si="6"/>
        <v>
-169324</v>
      </c>
      <c r="AJ58" s="1" t="s">
        <v>
180</v>
      </c>
    </row>
    <row r="59" spans="1:36" s="1" customFormat="1" ht="24" customHeight="1">
      <c r="A59" s="1">
        <v>
47</v>
      </c>
      <c r="C59" s="129" t="s">
        <v>
182</v>
      </c>
      <c r="D59" s="124">
        <v>
0</v>
      </c>
      <c r="E59" s="124">
        <v>
1233500</v>
      </c>
      <c r="F59" s="124">
        <v>
0</v>
      </c>
      <c r="G59" s="124">
        <v>
0</v>
      </c>
      <c r="H59" s="124">
        <v>
0</v>
      </c>
      <c r="I59" s="124">
        <v>
0</v>
      </c>
      <c r="J59" s="124">
        <v>
1486320</v>
      </c>
      <c r="K59" s="124">
        <v>
0</v>
      </c>
      <c r="L59" s="124">
        <v>
0</v>
      </c>
      <c r="M59" s="124">
        <v>
0</v>
      </c>
      <c r="N59" s="124">
        <v>
0</v>
      </c>
      <c r="O59" s="124">
        <v>
0</v>
      </c>
      <c r="P59" s="124">
        <v>
0</v>
      </c>
      <c r="Q59" s="124">
        <v>
0</v>
      </c>
      <c r="R59" s="124">
        <v>
237684</v>
      </c>
      <c r="S59" s="124">
        <v>
0</v>
      </c>
      <c r="T59" s="124">
        <v>
0</v>
      </c>
      <c r="U59" s="124">
        <v>
0</v>
      </c>
      <c r="V59" s="124">
        <v>
0</v>
      </c>
      <c r="W59" s="124">
        <v>
0</v>
      </c>
      <c r="X59" s="124">
        <v>
0</v>
      </c>
      <c r="Y59" s="124">
        <v>
0</v>
      </c>
      <c r="Z59" s="124">
        <v>
0</v>
      </c>
      <c r="AA59" s="124">
        <v>
213000</v>
      </c>
      <c r="AB59" s="124">
        <v>
0</v>
      </c>
      <c r="AC59" s="124">
        <v>
0</v>
      </c>
      <c r="AD59" s="124">
        <v>
0</v>
      </c>
      <c r="AE59" s="125">
        <f t="shared" si="5"/>
        <v>
3170504</v>
      </c>
      <c r="AF59" s="126" t="s">
        <v>
183</v>
      </c>
      <c r="AH59" s="40">
        <v>
1784100</v>
      </c>
      <c r="AI59" s="59">
        <f t="shared" si="6"/>
        <v>
1386404</v>
      </c>
      <c r="AJ59" s="1" t="s">
        <v>
182</v>
      </c>
    </row>
    <row r="60" spans="1:36" s="1" customFormat="1" ht="36" customHeight="1">
      <c r="A60" s="1">
        <v>
48</v>
      </c>
      <c r="C60" s="132" t="s">
        <v>
305</v>
      </c>
      <c r="D60" s="124">
        <v>
0</v>
      </c>
      <c r="E60" s="124">
        <v>
0</v>
      </c>
      <c r="F60" s="124">
        <v>
0</v>
      </c>
      <c r="G60" s="124">
        <v>
0</v>
      </c>
      <c r="H60" s="124">
        <v>
0</v>
      </c>
      <c r="I60" s="124">
        <v>
0</v>
      </c>
      <c r="J60" s="124">
        <v>
0</v>
      </c>
      <c r="K60" s="124">
        <v>
0</v>
      </c>
      <c r="L60" s="124">
        <v>
0</v>
      </c>
      <c r="M60" s="124">
        <v>
0</v>
      </c>
      <c r="N60" s="124">
        <v>
0</v>
      </c>
      <c r="O60" s="124">
        <v>
0</v>
      </c>
      <c r="P60" s="124">
        <v>
0</v>
      </c>
      <c r="Q60" s="124">
        <v>
0</v>
      </c>
      <c r="R60" s="124">
        <v>
0</v>
      </c>
      <c r="S60" s="124">
        <v>
0</v>
      </c>
      <c r="T60" s="124">
        <v>
0</v>
      </c>
      <c r="U60" s="124">
        <v>
0</v>
      </c>
      <c r="V60" s="124">
        <v>
0</v>
      </c>
      <c r="W60" s="124">
        <v>
0</v>
      </c>
      <c r="X60" s="124">
        <v>
0</v>
      </c>
      <c r="Y60" s="124">
        <v>
0</v>
      </c>
      <c r="Z60" s="124">
        <v>
0</v>
      </c>
      <c r="AA60" s="124">
        <v>
0</v>
      </c>
      <c r="AB60" s="124">
        <v>
0</v>
      </c>
      <c r="AC60" s="124">
        <v>
0</v>
      </c>
      <c r="AD60" s="124">
        <v>
0</v>
      </c>
      <c r="AE60" s="125">
        <f t="shared" si="5"/>
        <v>
0</v>
      </c>
      <c r="AF60" s="126" t="s">
        <v>
185</v>
      </c>
      <c r="AH60" s="40">
        <v>
0</v>
      </c>
      <c r="AI60" s="59">
        <f t="shared" si="6"/>
        <v>
0</v>
      </c>
      <c r="AJ60" s="1" t="s">
        <v>
184</v>
      </c>
    </row>
    <row r="61" spans="1:36" s="1" customFormat="1" ht="36" customHeight="1">
      <c r="A61" s="1">
        <v>
49</v>
      </c>
      <c r="C61" s="132" t="s">
        <v>
306</v>
      </c>
      <c r="D61" s="124">
        <v>
0</v>
      </c>
      <c r="E61" s="124">
        <v>
0</v>
      </c>
      <c r="F61" s="124">
        <v>
0</v>
      </c>
      <c r="G61" s="124">
        <v>
0</v>
      </c>
      <c r="H61" s="124">
        <v>
0</v>
      </c>
      <c r="I61" s="124">
        <v>
0</v>
      </c>
      <c r="J61" s="124">
        <v>
0</v>
      </c>
      <c r="K61" s="124">
        <v>
0</v>
      </c>
      <c r="L61" s="124">
        <v>
0</v>
      </c>
      <c r="M61" s="124">
        <v>
0</v>
      </c>
      <c r="N61" s="124">
        <v>
0</v>
      </c>
      <c r="O61" s="124">
        <v>
0</v>
      </c>
      <c r="P61" s="124">
        <v>
0</v>
      </c>
      <c r="Q61" s="124">
        <v>
0</v>
      </c>
      <c r="R61" s="124">
        <v>
0</v>
      </c>
      <c r="S61" s="124">
        <v>
0</v>
      </c>
      <c r="T61" s="124">
        <v>
0</v>
      </c>
      <c r="U61" s="124">
        <v>
0</v>
      </c>
      <c r="V61" s="124">
        <v>
0</v>
      </c>
      <c r="W61" s="124">
        <v>
0</v>
      </c>
      <c r="X61" s="124">
        <v>
0</v>
      </c>
      <c r="Y61" s="124">
        <v>
0</v>
      </c>
      <c r="Z61" s="124">
        <v>
0</v>
      </c>
      <c r="AA61" s="124">
        <v>
0</v>
      </c>
      <c r="AB61" s="124">
        <v>
0</v>
      </c>
      <c r="AC61" s="124">
        <v>
0</v>
      </c>
      <c r="AD61" s="124">
        <v>
0</v>
      </c>
      <c r="AE61" s="125">
        <f t="shared" si="5"/>
        <v>
0</v>
      </c>
      <c r="AF61" s="126" t="s">
        <v>
187</v>
      </c>
      <c r="AH61" s="40">
        <v>
0</v>
      </c>
      <c r="AI61" s="59">
        <f t="shared" si="6"/>
        <v>
0</v>
      </c>
      <c r="AJ61" s="1" t="s">
        <v>
186</v>
      </c>
    </row>
    <row r="62" spans="1:36" s="1" customFormat="1" ht="36" customHeight="1">
      <c r="A62" s="1">
        <v>
50</v>
      </c>
      <c r="C62" s="129" t="s">
        <v>
188</v>
      </c>
      <c r="D62" s="124">
        <v>
0</v>
      </c>
      <c r="E62" s="124">
        <v>
0</v>
      </c>
      <c r="F62" s="124">
        <v>
0</v>
      </c>
      <c r="G62" s="124">
        <v>
0</v>
      </c>
      <c r="H62" s="124">
        <v>
0</v>
      </c>
      <c r="I62" s="124">
        <v>
0</v>
      </c>
      <c r="J62" s="124">
        <v>
0</v>
      </c>
      <c r="K62" s="124">
        <v>
0</v>
      </c>
      <c r="L62" s="124">
        <v>
0</v>
      </c>
      <c r="M62" s="124">
        <v>
0</v>
      </c>
      <c r="N62" s="124">
        <v>
0</v>
      </c>
      <c r="O62" s="124">
        <v>
0</v>
      </c>
      <c r="P62" s="124">
        <v>
0</v>
      </c>
      <c r="Q62" s="124">
        <v>
0</v>
      </c>
      <c r="R62" s="124">
        <v>
0</v>
      </c>
      <c r="S62" s="124">
        <v>
0</v>
      </c>
      <c r="T62" s="124">
        <v>
0</v>
      </c>
      <c r="U62" s="124">
        <v>
0</v>
      </c>
      <c r="V62" s="124">
        <v>
0</v>
      </c>
      <c r="W62" s="124">
        <v>
0</v>
      </c>
      <c r="X62" s="124">
        <v>
0</v>
      </c>
      <c r="Y62" s="124">
        <v>
0</v>
      </c>
      <c r="Z62" s="124">
        <v>
0</v>
      </c>
      <c r="AA62" s="124">
        <v>
0</v>
      </c>
      <c r="AB62" s="124">
        <v>
0</v>
      </c>
      <c r="AC62" s="124">
        <v>
0</v>
      </c>
      <c r="AD62" s="124">
        <v>
0</v>
      </c>
      <c r="AE62" s="125">
        <f t="shared" si="5"/>
        <v>
0</v>
      </c>
      <c r="AF62" s="126" t="s">
        <v>
189</v>
      </c>
      <c r="AH62" s="40">
        <v>
0</v>
      </c>
      <c r="AI62" s="59">
        <f t="shared" si="6"/>
        <v>
0</v>
      </c>
      <c r="AJ62" s="1" t="s">
        <v>
188</v>
      </c>
    </row>
    <row r="63" spans="1:36" s="1" customFormat="1" ht="36" customHeight="1">
      <c r="A63" s="1">
        <v>
51</v>
      </c>
      <c r="C63" s="132" t="s">
        <v>
307</v>
      </c>
      <c r="D63" s="124">
        <v>
0</v>
      </c>
      <c r="E63" s="124">
        <v>
0</v>
      </c>
      <c r="F63" s="124">
        <v>
0</v>
      </c>
      <c r="G63" s="124">
        <v>
0</v>
      </c>
      <c r="H63" s="124">
        <v>
0</v>
      </c>
      <c r="I63" s="124">
        <v>
0</v>
      </c>
      <c r="J63" s="124">
        <v>
0</v>
      </c>
      <c r="K63" s="124">
        <v>
0</v>
      </c>
      <c r="L63" s="124">
        <v>
0</v>
      </c>
      <c r="M63" s="124">
        <v>
0</v>
      </c>
      <c r="N63" s="124">
        <v>
0</v>
      </c>
      <c r="O63" s="124">
        <v>
0</v>
      </c>
      <c r="P63" s="124">
        <v>
0</v>
      </c>
      <c r="Q63" s="124">
        <v>
0</v>
      </c>
      <c r="R63" s="124">
        <v>
0</v>
      </c>
      <c r="S63" s="124">
        <v>
0</v>
      </c>
      <c r="T63" s="124">
        <v>
0</v>
      </c>
      <c r="U63" s="124">
        <v>
0</v>
      </c>
      <c r="V63" s="124">
        <v>
0</v>
      </c>
      <c r="W63" s="124">
        <v>
0</v>
      </c>
      <c r="X63" s="124">
        <v>
0</v>
      </c>
      <c r="Y63" s="124">
        <v>
0</v>
      </c>
      <c r="Z63" s="124">
        <v>
0</v>
      </c>
      <c r="AA63" s="124">
        <v>
0</v>
      </c>
      <c r="AB63" s="124">
        <v>
0</v>
      </c>
      <c r="AC63" s="124">
        <v>
0</v>
      </c>
      <c r="AD63" s="124">
        <v>
0</v>
      </c>
      <c r="AE63" s="125">
        <f t="shared" si="5"/>
        <v>
0</v>
      </c>
      <c r="AF63" s="126" t="s">
        <v>
191</v>
      </c>
      <c r="AH63" s="40">
        <v>
0</v>
      </c>
      <c r="AI63" s="59">
        <f t="shared" si="6"/>
        <v>
0</v>
      </c>
      <c r="AJ63" s="1" t="s">
        <v>
190</v>
      </c>
    </row>
    <row r="64" spans="1:36" s="1" customFormat="1" ht="36" customHeight="1">
      <c r="A64" s="1">
        <v>
53</v>
      </c>
      <c r="C64" s="132" t="s">
        <v>
308</v>
      </c>
      <c r="D64" s="124">
        <v>
0</v>
      </c>
      <c r="E64" s="124">
        <v>
0</v>
      </c>
      <c r="F64" s="124">
        <v>
0</v>
      </c>
      <c r="G64" s="124">
        <v>
0</v>
      </c>
      <c r="H64" s="124">
        <v>
0</v>
      </c>
      <c r="I64" s="124">
        <v>
0</v>
      </c>
      <c r="J64" s="124">
        <v>
0</v>
      </c>
      <c r="K64" s="124">
        <v>
0</v>
      </c>
      <c r="L64" s="124">
        <v>
0</v>
      </c>
      <c r="M64" s="124">
        <v>
0</v>
      </c>
      <c r="N64" s="124">
        <v>
0</v>
      </c>
      <c r="O64" s="124">
        <v>
0</v>
      </c>
      <c r="P64" s="124">
        <v>
0</v>
      </c>
      <c r="Q64" s="124">
        <v>
0</v>
      </c>
      <c r="R64" s="124">
        <v>
0</v>
      </c>
      <c r="S64" s="124">
        <v>
0</v>
      </c>
      <c r="T64" s="124">
        <v>
0</v>
      </c>
      <c r="U64" s="124">
        <v>
0</v>
      </c>
      <c r="V64" s="124">
        <v>
0</v>
      </c>
      <c r="W64" s="124">
        <v>
0</v>
      </c>
      <c r="X64" s="124">
        <v>
0</v>
      </c>
      <c r="Y64" s="124">
        <v>
0</v>
      </c>
      <c r="Z64" s="124">
        <v>
0</v>
      </c>
      <c r="AA64" s="124">
        <v>
0</v>
      </c>
      <c r="AB64" s="124">
        <v>
0</v>
      </c>
      <c r="AC64" s="124">
        <v>
0</v>
      </c>
      <c r="AD64" s="124">
        <v>
0</v>
      </c>
      <c r="AE64" s="125">
        <f t="shared" si="5"/>
        <v>
0</v>
      </c>
      <c r="AF64" s="126" t="s">
        <v>
193</v>
      </c>
      <c r="AH64" s="40">
        <v>
0</v>
      </c>
      <c r="AI64" s="59">
        <f t="shared" si="6"/>
        <v>
0</v>
      </c>
      <c r="AJ64" s="1" t="s">
        <v>
192</v>
      </c>
    </row>
    <row r="65" spans="1:36" s="1" customFormat="1" ht="36" customHeight="1">
      <c r="A65" s="1">
        <v>
54</v>
      </c>
      <c r="C65" s="132" t="s">
        <v>
309</v>
      </c>
      <c r="D65" s="124">
        <v>
0</v>
      </c>
      <c r="E65" s="124">
        <v>
0</v>
      </c>
      <c r="F65" s="124">
        <v>
0</v>
      </c>
      <c r="G65" s="124">
        <v>
0</v>
      </c>
      <c r="H65" s="124">
        <v>
0</v>
      </c>
      <c r="I65" s="124">
        <v>
0</v>
      </c>
      <c r="J65" s="124">
        <v>
0</v>
      </c>
      <c r="K65" s="124">
        <v>
0</v>
      </c>
      <c r="L65" s="124">
        <v>
0</v>
      </c>
      <c r="M65" s="124">
        <v>
0</v>
      </c>
      <c r="N65" s="124">
        <v>
0</v>
      </c>
      <c r="O65" s="124">
        <v>
0</v>
      </c>
      <c r="P65" s="124">
        <v>
0</v>
      </c>
      <c r="Q65" s="124">
        <v>
0</v>
      </c>
      <c r="R65" s="124">
        <v>
0</v>
      </c>
      <c r="S65" s="124">
        <v>
0</v>
      </c>
      <c r="T65" s="124">
        <v>
0</v>
      </c>
      <c r="U65" s="124">
        <v>
0</v>
      </c>
      <c r="V65" s="124">
        <v>
0</v>
      </c>
      <c r="W65" s="124">
        <v>
0</v>
      </c>
      <c r="X65" s="124">
        <v>
0</v>
      </c>
      <c r="Y65" s="124">
        <v>
0</v>
      </c>
      <c r="Z65" s="124">
        <v>
0</v>
      </c>
      <c r="AA65" s="124">
        <v>
0</v>
      </c>
      <c r="AB65" s="124">
        <v>
0</v>
      </c>
      <c r="AC65" s="124">
        <v>
0</v>
      </c>
      <c r="AD65" s="124">
        <v>
0</v>
      </c>
      <c r="AE65" s="125">
        <f t="shared" si="5"/>
        <v>
0</v>
      </c>
      <c r="AF65" s="126" t="s">
        <v>
195</v>
      </c>
      <c r="AH65" s="40">
        <v>
0</v>
      </c>
      <c r="AI65" s="59">
        <f t="shared" si="6"/>
        <v>
0</v>
      </c>
      <c r="AJ65" s="1" t="s">
        <v>
194</v>
      </c>
    </row>
    <row r="66" spans="1:36" s="1" customFormat="1" ht="24" customHeight="1">
      <c r="A66" s="1">
        <v>
55</v>
      </c>
      <c r="C66" s="129" t="s">
        <v>
196</v>
      </c>
      <c r="D66" s="124">
        <v>
0</v>
      </c>
      <c r="E66" s="124">
        <v>
0</v>
      </c>
      <c r="F66" s="124">
        <v>
0</v>
      </c>
      <c r="G66" s="124">
        <v>
0</v>
      </c>
      <c r="H66" s="124">
        <v>
0</v>
      </c>
      <c r="I66" s="124">
        <v>
0</v>
      </c>
      <c r="J66" s="124">
        <v>
0</v>
      </c>
      <c r="K66" s="124">
        <v>
0</v>
      </c>
      <c r="L66" s="124">
        <v>
0</v>
      </c>
      <c r="M66" s="124">
        <v>
0</v>
      </c>
      <c r="N66" s="124">
        <v>
0</v>
      </c>
      <c r="O66" s="124">
        <v>
0</v>
      </c>
      <c r="P66" s="124">
        <v>
0</v>
      </c>
      <c r="Q66" s="124">
        <v>
0</v>
      </c>
      <c r="R66" s="124">
        <v>
0</v>
      </c>
      <c r="S66" s="124">
        <v>
0</v>
      </c>
      <c r="T66" s="124">
        <v>
0</v>
      </c>
      <c r="U66" s="124">
        <v>
0</v>
      </c>
      <c r="V66" s="124">
        <v>
0</v>
      </c>
      <c r="W66" s="124">
        <v>
0</v>
      </c>
      <c r="X66" s="124">
        <v>
0</v>
      </c>
      <c r="Y66" s="124">
        <v>
0</v>
      </c>
      <c r="Z66" s="124">
        <v>
0</v>
      </c>
      <c r="AA66" s="124">
        <v>
0</v>
      </c>
      <c r="AB66" s="124">
        <v>
0</v>
      </c>
      <c r="AC66" s="124">
        <v>
0</v>
      </c>
      <c r="AD66" s="124">
        <v>
0</v>
      </c>
      <c r="AE66" s="125">
        <f t="shared" si="5"/>
        <v>
0</v>
      </c>
      <c r="AF66" s="126" t="s">
        <v>
197</v>
      </c>
      <c r="AH66" s="40">
        <v>
0</v>
      </c>
      <c r="AI66" s="59">
        <f t="shared" si="6"/>
        <v>
0</v>
      </c>
      <c r="AJ66" s="1" t="s">
        <v>
196</v>
      </c>
    </row>
    <row r="67" spans="1:36" s="1" customFormat="1" ht="24" customHeight="1">
      <c r="A67" s="1">
        <v>
56</v>
      </c>
      <c r="C67" s="130" t="s">
        <v>
198</v>
      </c>
      <c r="D67" s="124">
        <v>
0</v>
      </c>
      <c r="E67" s="124">
        <v>
0</v>
      </c>
      <c r="F67" s="124">
        <v>
0</v>
      </c>
      <c r="G67" s="124">
        <v>
0</v>
      </c>
      <c r="H67" s="124">
        <v>
0</v>
      </c>
      <c r="I67" s="124">
        <v>
0</v>
      </c>
      <c r="J67" s="124">
        <v>
3279855</v>
      </c>
      <c r="K67" s="124">
        <v>
78000</v>
      </c>
      <c r="L67" s="124">
        <v>
0</v>
      </c>
      <c r="M67" s="124">
        <v>
0</v>
      </c>
      <c r="N67" s="124">
        <v>
0</v>
      </c>
      <c r="O67" s="124">
        <v>
0</v>
      </c>
      <c r="P67" s="124">
        <v>
0</v>
      </c>
      <c r="Q67" s="124">
        <v>
0</v>
      </c>
      <c r="R67" s="124">
        <v>
345195</v>
      </c>
      <c r="S67" s="124">
        <v>
0</v>
      </c>
      <c r="T67" s="124">
        <v>
0</v>
      </c>
      <c r="U67" s="124">
        <v>
0</v>
      </c>
      <c r="V67" s="124">
        <v>
0</v>
      </c>
      <c r="W67" s="124">
        <v>
0</v>
      </c>
      <c r="X67" s="124">
        <v>
0</v>
      </c>
      <c r="Y67" s="124">
        <v>
0</v>
      </c>
      <c r="Z67" s="124">
        <v>
0</v>
      </c>
      <c r="AA67" s="124">
        <v>
193405</v>
      </c>
      <c r="AB67" s="124">
        <v>
0</v>
      </c>
      <c r="AC67" s="124">
        <v>
0</v>
      </c>
      <c r="AD67" s="124">
        <v>
0</v>
      </c>
      <c r="AE67" s="125">
        <f t="shared" si="5"/>
        <v>
3896455</v>
      </c>
      <c r="AF67" s="128" t="s">
        <v>
199</v>
      </c>
      <c r="AH67" s="40">
        <v>
4522506</v>
      </c>
      <c r="AI67" s="59">
        <f t="shared" si="6"/>
        <v>
-626051</v>
      </c>
      <c r="AJ67" s="1" t="s">
        <v>
198</v>
      </c>
    </row>
    <row r="68" spans="1:36" s="1" customFormat="1" ht="24" customHeight="1">
      <c r="A68" s="1">
        <v>
57</v>
      </c>
      <c r="C68" s="127" t="s">
        <v>
200</v>
      </c>
      <c r="D68" s="124">
        <v>
0</v>
      </c>
      <c r="E68" s="124">
        <v>
0</v>
      </c>
      <c r="F68" s="124">
        <v>
0</v>
      </c>
      <c r="G68" s="124">
        <v>
0</v>
      </c>
      <c r="H68" s="124">
        <v>
0</v>
      </c>
      <c r="I68" s="124">
        <v>
0</v>
      </c>
      <c r="J68" s="124">
        <v>
0</v>
      </c>
      <c r="K68" s="124">
        <v>
0</v>
      </c>
      <c r="L68" s="124">
        <v>
0</v>
      </c>
      <c r="M68" s="124">
        <v>
0</v>
      </c>
      <c r="N68" s="124">
        <v>
0</v>
      </c>
      <c r="O68" s="124">
        <v>
0</v>
      </c>
      <c r="P68" s="124">
        <v>
0</v>
      </c>
      <c r="Q68" s="124">
        <v>
0</v>
      </c>
      <c r="R68" s="124">
        <v>
0</v>
      </c>
      <c r="S68" s="124">
        <v>
0</v>
      </c>
      <c r="T68" s="124">
        <v>
0</v>
      </c>
      <c r="U68" s="124">
        <v>
0</v>
      </c>
      <c r="V68" s="124">
        <v>
0</v>
      </c>
      <c r="W68" s="124">
        <v>
0</v>
      </c>
      <c r="X68" s="124">
        <v>
0</v>
      </c>
      <c r="Y68" s="124">
        <v>
0</v>
      </c>
      <c r="Z68" s="124">
        <v>
0</v>
      </c>
      <c r="AA68" s="124">
        <v>
0</v>
      </c>
      <c r="AB68" s="124">
        <v>
0</v>
      </c>
      <c r="AC68" s="124">
        <v>
0</v>
      </c>
      <c r="AD68" s="124">
        <v>
0</v>
      </c>
      <c r="AE68" s="125">
        <f t="shared" si="5"/>
        <v>
0</v>
      </c>
      <c r="AF68" s="126" t="s">
        <v>
201</v>
      </c>
      <c r="AH68" s="40">
        <v>
0</v>
      </c>
      <c r="AI68" s="59">
        <f t="shared" si="6"/>
        <v>
0</v>
      </c>
      <c r="AJ68" s="1" t="s">
        <v>
200</v>
      </c>
    </row>
    <row r="69" spans="1:36" s="1" customFormat="1" ht="24" customHeight="1">
      <c r="A69" s="1">
        <v>
58</v>
      </c>
      <c r="C69" s="127" t="s">
        <v>
278</v>
      </c>
      <c r="D69" s="124">
        <v>
0</v>
      </c>
      <c r="E69" s="124">
        <v>
0</v>
      </c>
      <c r="F69" s="124">
        <v>
0</v>
      </c>
      <c r="G69" s="124">
        <v>
0</v>
      </c>
      <c r="H69" s="124">
        <v>
0</v>
      </c>
      <c r="I69" s="124">
        <v>
0</v>
      </c>
      <c r="J69" s="124">
        <v>
0</v>
      </c>
      <c r="K69" s="124">
        <v>
0</v>
      </c>
      <c r="L69" s="124">
        <v>
0</v>
      </c>
      <c r="M69" s="124">
        <v>
0</v>
      </c>
      <c r="N69" s="124">
        <v>
0</v>
      </c>
      <c r="O69" s="124">
        <v>
0</v>
      </c>
      <c r="P69" s="124">
        <v>
0</v>
      </c>
      <c r="Q69" s="124">
        <v>
0</v>
      </c>
      <c r="R69" s="124">
        <v>
0</v>
      </c>
      <c r="S69" s="124">
        <v>
0</v>
      </c>
      <c r="T69" s="124">
        <v>
0</v>
      </c>
      <c r="U69" s="124">
        <v>
0</v>
      </c>
      <c r="V69" s="124">
        <v>
0</v>
      </c>
      <c r="W69" s="124">
        <v>
0</v>
      </c>
      <c r="X69" s="124">
        <v>
0</v>
      </c>
      <c r="Y69" s="124">
        <v>
0</v>
      </c>
      <c r="Z69" s="124">
        <v>
0</v>
      </c>
      <c r="AA69" s="124">
        <v>
253480</v>
      </c>
      <c r="AB69" s="124">
        <v>
0</v>
      </c>
      <c r="AC69" s="124">
        <v>
0</v>
      </c>
      <c r="AD69" s="124">
        <v>
0</v>
      </c>
      <c r="AE69" s="125">
        <f t="shared" si="5"/>
        <v>
253480</v>
      </c>
      <c r="AF69" s="126" t="s">
        <v>
279</v>
      </c>
      <c r="AH69" s="40">
        <v>
2124273</v>
      </c>
      <c r="AI69" s="59">
        <f t="shared" si="6"/>
        <v>
-1870793</v>
      </c>
      <c r="AJ69" s="1" t="s">
        <v>
280</v>
      </c>
    </row>
    <row r="70" spans="1:36" s="1" customFormat="1" ht="24" customHeight="1">
      <c r="A70" s="1">
        <v>
59</v>
      </c>
      <c r="C70" s="129" t="s">
        <v>
202</v>
      </c>
      <c r="D70" s="124">
        <v>
0</v>
      </c>
      <c r="E70" s="124">
        <v>
0</v>
      </c>
      <c r="F70" s="124">
        <v>
0</v>
      </c>
      <c r="G70" s="124">
        <v>
0</v>
      </c>
      <c r="H70" s="124">
        <v>
0</v>
      </c>
      <c r="I70" s="124">
        <v>
0</v>
      </c>
      <c r="J70" s="124">
        <v>
0</v>
      </c>
      <c r="K70" s="124">
        <v>
0</v>
      </c>
      <c r="L70" s="124">
        <v>
0</v>
      </c>
      <c r="M70" s="124">
        <v>
0</v>
      </c>
      <c r="N70" s="124">
        <v>
0</v>
      </c>
      <c r="O70" s="124">
        <v>
0</v>
      </c>
      <c r="P70" s="124">
        <v>
0</v>
      </c>
      <c r="Q70" s="124">
        <v>
0</v>
      </c>
      <c r="R70" s="124">
        <v>
0</v>
      </c>
      <c r="S70" s="124">
        <v>
0</v>
      </c>
      <c r="T70" s="124">
        <v>
0</v>
      </c>
      <c r="U70" s="124">
        <v>
0</v>
      </c>
      <c r="V70" s="124">
        <v>
0</v>
      </c>
      <c r="W70" s="124">
        <v>
0</v>
      </c>
      <c r="X70" s="124">
        <v>
0</v>
      </c>
      <c r="Y70" s="124">
        <v>
0</v>
      </c>
      <c r="Z70" s="124">
        <v>
0</v>
      </c>
      <c r="AA70" s="124">
        <v>
0</v>
      </c>
      <c r="AB70" s="124">
        <v>
0</v>
      </c>
      <c r="AC70" s="124">
        <v>
0</v>
      </c>
      <c r="AD70" s="124">
        <v>
0</v>
      </c>
      <c r="AE70" s="125">
        <f t="shared" si="5"/>
        <v>
0</v>
      </c>
      <c r="AF70" s="126" t="s">
        <v>
96</v>
      </c>
      <c r="AH70" s="40">
        <v>
0</v>
      </c>
      <c r="AI70" s="59">
        <f t="shared" si="6"/>
        <v>
0</v>
      </c>
      <c r="AJ70" s="1" t="s">
        <v>
202</v>
      </c>
    </row>
    <row r="71" spans="1:36" s="1" customFormat="1" ht="24" customHeight="1">
      <c r="A71" s="1">
        <v>
60</v>
      </c>
      <c r="C71" s="129" t="s">
        <v>
203</v>
      </c>
      <c r="D71" s="124">
        <v>
0</v>
      </c>
      <c r="E71" s="124">
        <v>
0</v>
      </c>
      <c r="F71" s="124">
        <v>
0</v>
      </c>
      <c r="G71" s="124">
        <v>
0</v>
      </c>
      <c r="H71" s="124">
        <v>
0</v>
      </c>
      <c r="I71" s="124">
        <v>
0</v>
      </c>
      <c r="J71" s="124">
        <v>
0</v>
      </c>
      <c r="K71" s="124">
        <v>
0</v>
      </c>
      <c r="L71" s="124">
        <v>
0</v>
      </c>
      <c r="M71" s="124">
        <v>
0</v>
      </c>
      <c r="N71" s="124">
        <v>
0</v>
      </c>
      <c r="O71" s="124">
        <v>
0</v>
      </c>
      <c r="P71" s="124">
        <v>
0</v>
      </c>
      <c r="Q71" s="124">
        <v>
0</v>
      </c>
      <c r="R71" s="124">
        <v>
0</v>
      </c>
      <c r="S71" s="124">
        <v>
0</v>
      </c>
      <c r="T71" s="124">
        <v>
0</v>
      </c>
      <c r="U71" s="124">
        <v>
0</v>
      </c>
      <c r="V71" s="124">
        <v>
0</v>
      </c>
      <c r="W71" s="124">
        <v>
0</v>
      </c>
      <c r="X71" s="124">
        <v>
0</v>
      </c>
      <c r="Y71" s="124">
        <v>
0</v>
      </c>
      <c r="Z71" s="124">
        <v>
0</v>
      </c>
      <c r="AA71" s="124">
        <v>
0</v>
      </c>
      <c r="AB71" s="124">
        <v>
0</v>
      </c>
      <c r="AC71" s="124">
        <v>
0</v>
      </c>
      <c r="AD71" s="124">
        <v>
0</v>
      </c>
      <c r="AE71" s="125">
        <f t="shared" si="5"/>
        <v>
0</v>
      </c>
      <c r="AF71" s="126" t="s">
        <v>
204</v>
      </c>
      <c r="AH71" s="40">
        <v>
0</v>
      </c>
      <c r="AI71" s="59">
        <f t="shared" ref="AI71:AI76" si="7">
AE71-AH71</f>
        <v>
0</v>
      </c>
      <c r="AJ71" s="1" t="s">
        <v>
203</v>
      </c>
    </row>
    <row r="72" spans="1:36" s="1" customFormat="1" ht="24" customHeight="1">
      <c r="A72" s="1">
        <v>
61</v>
      </c>
      <c r="C72" s="127" t="s">
        <v>
205</v>
      </c>
      <c r="D72" s="124">
        <v>
0</v>
      </c>
      <c r="E72" s="124">
        <v>
0</v>
      </c>
      <c r="F72" s="124">
        <v>
0</v>
      </c>
      <c r="G72" s="124">
        <v>
0</v>
      </c>
      <c r="H72" s="124">
        <v>
0</v>
      </c>
      <c r="I72" s="124">
        <v>
0</v>
      </c>
      <c r="J72" s="124">
        <v>
0</v>
      </c>
      <c r="K72" s="124">
        <v>
0</v>
      </c>
      <c r="L72" s="124">
        <v>
0</v>
      </c>
      <c r="M72" s="124">
        <v>
0</v>
      </c>
      <c r="N72" s="124">
        <v>
0</v>
      </c>
      <c r="O72" s="124">
        <v>
0</v>
      </c>
      <c r="P72" s="124">
        <v>
0</v>
      </c>
      <c r="Q72" s="124">
        <v>
0</v>
      </c>
      <c r="R72" s="124">
        <v>
0</v>
      </c>
      <c r="S72" s="124">
        <v>
0</v>
      </c>
      <c r="T72" s="124">
        <v>
0</v>
      </c>
      <c r="U72" s="124">
        <v>
0</v>
      </c>
      <c r="V72" s="124">
        <v>
0</v>
      </c>
      <c r="W72" s="124">
        <v>
0</v>
      </c>
      <c r="X72" s="124">
        <v>
0</v>
      </c>
      <c r="Y72" s="124">
        <v>
0</v>
      </c>
      <c r="Z72" s="124">
        <v>
0</v>
      </c>
      <c r="AA72" s="124">
        <v>
395406</v>
      </c>
      <c r="AB72" s="124">
        <v>
0</v>
      </c>
      <c r="AC72" s="124">
        <v>
0</v>
      </c>
      <c r="AD72" s="124">
        <v>
0</v>
      </c>
      <c r="AE72" s="125">
        <f t="shared" si="5"/>
        <v>
395406</v>
      </c>
      <c r="AF72" s="126" t="s">
        <v>
181</v>
      </c>
      <c r="AH72" s="40">
        <v>
453993</v>
      </c>
      <c r="AI72" s="59">
        <f t="shared" si="7"/>
        <v>
-58587</v>
      </c>
      <c r="AJ72" s="1" t="s">
        <v>
205</v>
      </c>
    </row>
    <row r="73" spans="1:36" s="1" customFormat="1" ht="24" customHeight="1">
      <c r="A73" s="1">
        <v>
62</v>
      </c>
      <c r="C73" s="131" t="s">
        <v>
206</v>
      </c>
      <c r="D73" s="124">
        <v>
0</v>
      </c>
      <c r="E73" s="124">
        <v>
0</v>
      </c>
      <c r="F73" s="124">
        <v>
0</v>
      </c>
      <c r="G73" s="124">
        <v>
0</v>
      </c>
      <c r="H73" s="124">
        <v>
0</v>
      </c>
      <c r="I73" s="124">
        <v>
0</v>
      </c>
      <c r="J73" s="124">
        <v>
0</v>
      </c>
      <c r="K73" s="124">
        <v>
0</v>
      </c>
      <c r="L73" s="124">
        <v>
0</v>
      </c>
      <c r="M73" s="124">
        <v>
0</v>
      </c>
      <c r="N73" s="124">
        <v>
0</v>
      </c>
      <c r="O73" s="124">
        <v>
0</v>
      </c>
      <c r="P73" s="124">
        <v>
0</v>
      </c>
      <c r="Q73" s="124">
        <v>
0</v>
      </c>
      <c r="R73" s="124">
        <v>
0</v>
      </c>
      <c r="S73" s="124">
        <v>
0</v>
      </c>
      <c r="T73" s="124">
        <v>
0</v>
      </c>
      <c r="U73" s="124">
        <v>
0</v>
      </c>
      <c r="V73" s="124">
        <v>
0</v>
      </c>
      <c r="W73" s="124">
        <v>
0</v>
      </c>
      <c r="X73" s="124">
        <v>
0</v>
      </c>
      <c r="Y73" s="124">
        <v>
0</v>
      </c>
      <c r="Z73" s="124">
        <v>
0</v>
      </c>
      <c r="AA73" s="124">
        <v>
0</v>
      </c>
      <c r="AB73" s="124">
        <v>
0</v>
      </c>
      <c r="AC73" s="124">
        <v>
0</v>
      </c>
      <c r="AD73" s="124">
        <v>
0</v>
      </c>
      <c r="AE73" s="125">
        <f t="shared" si="5"/>
        <v>
0</v>
      </c>
      <c r="AF73" s="126" t="s">
        <v>
281</v>
      </c>
      <c r="AH73" s="40">
        <v>
0</v>
      </c>
      <c r="AI73" s="59">
        <f t="shared" si="7"/>
        <v>
0</v>
      </c>
      <c r="AJ73" s="1" t="s">
        <v>
206</v>
      </c>
    </row>
    <row r="74" spans="1:36" s="1" customFormat="1" ht="24" customHeight="1">
      <c r="A74" s="1">
        <v>
63</v>
      </c>
      <c r="C74" s="127" t="s">
        <v>
207</v>
      </c>
      <c r="D74" s="124">
        <v>
0</v>
      </c>
      <c r="E74" s="124">
        <v>
0</v>
      </c>
      <c r="F74" s="124">
        <v>
0</v>
      </c>
      <c r="G74" s="124">
        <v>
0</v>
      </c>
      <c r="H74" s="124">
        <v>
0</v>
      </c>
      <c r="I74" s="124">
        <v>
0</v>
      </c>
      <c r="J74" s="124">
        <v>
0</v>
      </c>
      <c r="K74" s="124">
        <v>
0</v>
      </c>
      <c r="L74" s="124">
        <v>
0</v>
      </c>
      <c r="M74" s="124">
        <v>
0</v>
      </c>
      <c r="N74" s="124">
        <v>
0</v>
      </c>
      <c r="O74" s="124">
        <v>
0</v>
      </c>
      <c r="P74" s="124">
        <v>
0</v>
      </c>
      <c r="Q74" s="124">
        <v>
0</v>
      </c>
      <c r="R74" s="124">
        <v>
0</v>
      </c>
      <c r="S74" s="124">
        <v>
0</v>
      </c>
      <c r="T74" s="124">
        <v>
0</v>
      </c>
      <c r="U74" s="124">
        <v>
0</v>
      </c>
      <c r="V74" s="124">
        <v>
0</v>
      </c>
      <c r="W74" s="124">
        <v>
0</v>
      </c>
      <c r="X74" s="124">
        <v>
0</v>
      </c>
      <c r="Y74" s="124">
        <v>
0</v>
      </c>
      <c r="Z74" s="124">
        <v>
0</v>
      </c>
      <c r="AA74" s="124">
        <v>
145625</v>
      </c>
      <c r="AB74" s="124">
        <v>
0</v>
      </c>
      <c r="AC74" s="124">
        <v>
0</v>
      </c>
      <c r="AD74" s="124">
        <v>
0</v>
      </c>
      <c r="AE74" s="125">
        <f t="shared" ref="AE74:AE75" si="8">
SUM(D74:AD74)</f>
        <v>
145625</v>
      </c>
      <c r="AF74" s="126" t="s">
        <v>
208</v>
      </c>
      <c r="AH74" s="40">
        <v>
218598</v>
      </c>
      <c r="AI74" s="59">
        <f t="shared" si="7"/>
        <v>
-72973</v>
      </c>
      <c r="AJ74" s="1" t="s">
        <v>
207</v>
      </c>
    </row>
    <row r="75" spans="1:36" s="1" customFormat="1" ht="24" customHeight="1">
      <c r="A75" s="1">
        <v>
64</v>
      </c>
      <c r="C75" s="127" t="s">
        <v>
209</v>
      </c>
      <c r="D75" s="124">
        <v>
0</v>
      </c>
      <c r="E75" s="124">
        <v>
0</v>
      </c>
      <c r="F75" s="124">
        <v>
0</v>
      </c>
      <c r="G75" s="124">
        <v>
0</v>
      </c>
      <c r="H75" s="124">
        <v>
0</v>
      </c>
      <c r="I75" s="124">
        <v>
0</v>
      </c>
      <c r="J75" s="124">
        <v>
0</v>
      </c>
      <c r="K75" s="124">
        <v>
0</v>
      </c>
      <c r="L75" s="124">
        <v>
0</v>
      </c>
      <c r="M75" s="124">
        <v>
0</v>
      </c>
      <c r="N75" s="124">
        <v>
0</v>
      </c>
      <c r="O75" s="124">
        <v>
0</v>
      </c>
      <c r="P75" s="124">
        <v>
0</v>
      </c>
      <c r="Q75" s="124">
        <v>
0</v>
      </c>
      <c r="R75" s="124">
        <v>
0</v>
      </c>
      <c r="S75" s="124">
        <v>
0</v>
      </c>
      <c r="T75" s="124">
        <v>
0</v>
      </c>
      <c r="U75" s="124">
        <v>
0</v>
      </c>
      <c r="V75" s="124">
        <v>
0</v>
      </c>
      <c r="W75" s="124">
        <v>
0</v>
      </c>
      <c r="X75" s="124">
        <v>
0</v>
      </c>
      <c r="Y75" s="124">
        <v>
0</v>
      </c>
      <c r="Z75" s="124">
        <v>
0</v>
      </c>
      <c r="AA75" s="124">
        <v>
1429123</v>
      </c>
      <c r="AB75" s="124">
        <v>
0</v>
      </c>
      <c r="AC75" s="124">
        <v>
0</v>
      </c>
      <c r="AD75" s="124">
        <v>
0</v>
      </c>
      <c r="AE75" s="125">
        <f t="shared" si="8"/>
        <v>
1429123</v>
      </c>
      <c r="AF75" s="126" t="s">
        <v>
210</v>
      </c>
      <c r="AH75" s="40">
        <v>
2475238</v>
      </c>
      <c r="AI75" s="59">
        <f t="shared" si="7"/>
        <v>
-1046115</v>
      </c>
      <c r="AJ75" s="1" t="s">
        <v>
209</v>
      </c>
    </row>
    <row r="76" spans="1:36" s="1" customFormat="1" ht="24" customHeight="1" thickBot="1">
      <c r="A76" s="1">
        <v>
65</v>
      </c>
      <c r="C76" s="64" t="s">
        <v>
292</v>
      </c>
      <c r="D76" s="96">
        <v>
0</v>
      </c>
      <c r="E76" s="96">
        <v>
0</v>
      </c>
      <c r="F76" s="96">
        <v>
0</v>
      </c>
      <c r="G76" s="96">
        <v>
0</v>
      </c>
      <c r="H76" s="96">
        <v>
0</v>
      </c>
      <c r="I76" s="96">
        <v>
0</v>
      </c>
      <c r="J76" s="96">
        <v>
9149700</v>
      </c>
      <c r="K76" s="96">
        <v>
0</v>
      </c>
      <c r="L76" s="96">
        <v>
0</v>
      </c>
      <c r="M76" s="96">
        <v>
0</v>
      </c>
      <c r="N76" s="96">
        <v>
0</v>
      </c>
      <c r="O76" s="96">
        <v>
0</v>
      </c>
      <c r="P76" s="96">
        <v>
0</v>
      </c>
      <c r="Q76" s="96">
        <v>
0</v>
      </c>
      <c r="R76" s="96">
        <v>
984600</v>
      </c>
      <c r="S76" s="96">
        <v>
0</v>
      </c>
      <c r="T76" s="96">
        <v>
0</v>
      </c>
      <c r="U76" s="96">
        <v>
0</v>
      </c>
      <c r="V76" s="96">
        <v>
0</v>
      </c>
      <c r="W76" s="96">
        <v>
0</v>
      </c>
      <c r="X76" s="96">
        <v>
0</v>
      </c>
      <c r="Y76" s="96">
        <v>
0</v>
      </c>
      <c r="Z76" s="96">
        <v>
0</v>
      </c>
      <c r="AA76" s="96">
        <v>
1307000</v>
      </c>
      <c r="AB76" s="96">
        <v>
0</v>
      </c>
      <c r="AC76" s="96">
        <v>
0</v>
      </c>
      <c r="AD76" s="96">
        <v>
0</v>
      </c>
      <c r="AE76" s="76">
        <f t="shared" si="5"/>
        <v>
11441300</v>
      </c>
      <c r="AF76" s="77" t="s">
        <v>
293</v>
      </c>
      <c r="AH76" s="40">
        <v>
2725300</v>
      </c>
      <c r="AI76" s="59">
        <f t="shared" si="7"/>
        <v>
8716000</v>
      </c>
      <c r="AJ76" s="1" t="s">
        <v>
291</v>
      </c>
    </row>
    <row r="77" spans="1:36" ht="19.5" customHeight="1">
      <c r="C77" s="20"/>
      <c r="AH77" s="40"/>
    </row>
    <row r="78" spans="1:36" ht="19.5" customHeight="1">
      <c r="C78" s="20" t="s">
        <v>
295</v>
      </c>
      <c r="AH78" s="40">
        <v>
0</v>
      </c>
    </row>
    <row r="79" spans="1:36" ht="19.5" customHeight="1">
      <c r="C79" s="20" t="s">
        <v>
211</v>
      </c>
      <c r="AH79" s="40">
        <v>
0</v>
      </c>
    </row>
    <row r="80" spans="1:36" ht="19.5" customHeight="1">
      <c r="C80" s="20"/>
    </row>
    <row r="81" s="20" customFormat="1" ht="19.5" customHeight="1"/>
    <row r="82" s="20" customFormat="1" ht="19.5" customHeight="1"/>
  </sheetData>
  <sheetProtection selectLockedCells="1"/>
  <customSheetViews>
    <customSheetView guid="{4D234F52-6052-44E7-8723-FA87F43FBFCB}" scale="70" showPageBreaks="1" printArea="1" view="pageBreakPreview">
      <pane xSplit="3" ySplit="8" topLeftCell="D48" activePane="bottomRight" state="frozen"/>
      <selection pane="bottomRight" activeCell="E3" sqref="E3"/>
      <colBreaks count="2" manualBreakCount="2">
        <brk id="15" min="2" max="78" man="1"/>
        <brk id="29" min="2" max="70" man="1"/>
      </colBreaks>
      <pageMargins left="0.73" right="0.35433070866141736" top="0.65" bottom="0.47244094488188981" header="0.35433070866141736" footer="0.35433070866141736"/>
      <headerFooter alignWithMargins="0"/>
    </customSheetView>
    <customSheetView guid="{0B6141FA-2B47-4C7C-8EFC-5DC2FB9D0975}" scale="70" printArea="1">
      <pane xSplit="3" ySplit="8" topLeftCell="D52" activePane="bottomRight" state="frozen"/>
      <selection pane="bottomRight" sqref="A1:XFD1048576"/>
      <colBreaks count="2" manualBreakCount="2">
        <brk id="15" min="2" max="78" man="1"/>
        <brk id="31" min="2" max="70" man="1"/>
      </colBreaks>
      <pageMargins left="0.73" right="0.35433070866141736" top="0.65" bottom="0.47244094488188981" header="0.35433070866141736" footer="0.35433070866141736"/>
      <headerFooter alignWithMargins="0"/>
    </customSheetView>
  </customSheetViews>
  <phoneticPr fontId="3"/>
  <pageMargins left="0.73" right="0.35433070866141736" top="0.65" bottom="0.47244094488188981" header="0.35433070866141736" footer="0.35433070866141736"/>
  <headerFooter alignWithMargins="0"/>
  <colBreaks count="1" manualBreakCount="1">
    <brk id="16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/>
  </sheetPr>
  <dimension ref="B1:AA225"/>
  <sheetViews>
    <sheetView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1" sqref="C31"/>
    </sheetView>
  </sheetViews>
  <sheetFormatPr defaultColWidth="9" defaultRowHeight="12"/>
  <cols>
    <col min="1" max="1" width="4.5" style="5" customWidth="1"/>
    <col min="2" max="2" width="17.25" style="5" customWidth="1"/>
    <col min="3" max="8" width="11.125" style="5" customWidth="1"/>
    <col min="9" max="9" width="11.75" style="5" customWidth="1"/>
    <col min="10" max="14" width="11.125" style="5" customWidth="1"/>
    <col min="15" max="15" width="11.75" style="5" customWidth="1"/>
    <col min="16" max="16" width="11.125" style="5" customWidth="1"/>
    <col min="17" max="17" width="2.625" style="5" customWidth="1"/>
    <col min="18" max="19" width="9" style="5"/>
    <col min="20" max="20" width="9.125" style="5" bestFit="1" customWidth="1"/>
    <col min="21" max="24" width="9" style="5"/>
    <col min="25" max="25" width="9.125" style="5" bestFit="1" customWidth="1"/>
    <col min="26" max="26" width="9" style="5"/>
    <col min="27" max="27" width="10.375" style="5" bestFit="1" customWidth="1"/>
    <col min="28" max="16384" width="9" style="5"/>
  </cols>
  <sheetData>
    <row r="1" spans="2:27" ht="16.5" customHeight="1">
      <c r="B1" s="4" t="s">
        <v>
290</v>
      </c>
    </row>
    <row r="2" spans="2:27" ht="16.5" customHeight="1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36" t="s">
        <v>
212</v>
      </c>
      <c r="Q2" s="136"/>
      <c r="R2" s="6"/>
      <c r="S2" s="6"/>
      <c r="T2" s="6"/>
    </row>
    <row r="3" spans="2:27" ht="16.5" customHeight="1">
      <c r="B3" s="7" t="s">
        <v>
213</v>
      </c>
      <c r="C3" s="133" t="s">
        <v>
214</v>
      </c>
      <c r="D3" s="134"/>
      <c r="E3" s="134"/>
      <c r="F3" s="134"/>
      <c r="G3" s="135"/>
      <c r="H3" s="133" t="s">
        <v>
215</v>
      </c>
      <c r="I3" s="134"/>
      <c r="J3" s="134"/>
      <c r="K3" s="134"/>
      <c r="L3" s="134"/>
      <c r="M3" s="134"/>
      <c r="N3" s="135"/>
      <c r="O3" s="137" t="s">
        <v>
216</v>
      </c>
      <c r="P3" s="139" t="s">
        <v>
271</v>
      </c>
      <c r="Q3" s="141" t="s">
        <v>
296</v>
      </c>
      <c r="R3" s="6"/>
      <c r="S3" s="6"/>
      <c r="T3" s="6"/>
    </row>
    <row r="4" spans="2:27" ht="16.5" customHeight="1">
      <c r="B4" s="8" t="s">
        <v>
296</v>
      </c>
      <c r="C4" s="9" t="s">
        <v>
217</v>
      </c>
      <c r="D4" s="10" t="s">
        <v>
218</v>
      </c>
      <c r="E4" s="9" t="s">
        <v>
219</v>
      </c>
      <c r="F4" s="10" t="s">
        <v>
220</v>
      </c>
      <c r="G4" s="30" t="s">
        <v>
222</v>
      </c>
      <c r="H4" s="9" t="s">
        <v>
221</v>
      </c>
      <c r="I4" s="30" t="s">
        <v>
222</v>
      </c>
      <c r="J4" s="9" t="s">
        <v>
223</v>
      </c>
      <c r="K4" s="9" t="s">
        <v>
224</v>
      </c>
      <c r="L4" s="10" t="s">
        <v>
225</v>
      </c>
      <c r="M4" s="9" t="s">
        <v>
226</v>
      </c>
      <c r="N4" s="9" t="s">
        <v>
227</v>
      </c>
      <c r="O4" s="138"/>
      <c r="P4" s="140"/>
      <c r="Q4" s="142"/>
      <c r="R4" s="6"/>
      <c r="S4" s="6"/>
      <c r="T4" s="6"/>
    </row>
    <row r="5" spans="2:27" ht="16.5" customHeight="1">
      <c r="B5" s="27" t="s">
        <v>
228</v>
      </c>
      <c r="C5" s="79">
        <f>
SUM(C6:C8)</f>
        <v>
8973475</v>
      </c>
      <c r="D5" s="79">
        <f t="shared" ref="D5:N5" si="0">
SUM(D6:D8)</f>
        <v>
34666</v>
      </c>
      <c r="E5" s="79">
        <f t="shared" si="0"/>
        <v>
3601</v>
      </c>
      <c r="F5" s="79">
        <f t="shared" si="0"/>
        <v>
47995014</v>
      </c>
      <c r="G5" s="78">
        <f t="shared" ref="G5" si="1">
SUM(G6:G8)</f>
        <v>
269486776</v>
      </c>
      <c r="H5" s="79">
        <f t="shared" si="0"/>
        <v>
2254659</v>
      </c>
      <c r="I5" s="80">
        <f t="shared" si="0"/>
        <v>
9559281</v>
      </c>
      <c r="J5" s="79">
        <f t="shared" si="0"/>
        <v>
0</v>
      </c>
      <c r="K5" s="79">
        <f t="shared" si="0"/>
        <v>
0</v>
      </c>
      <c r="L5" s="79">
        <f t="shared" si="0"/>
        <v>
3412347</v>
      </c>
      <c r="M5" s="79">
        <f t="shared" si="0"/>
        <v>
13600</v>
      </c>
      <c r="N5" s="79">
        <f t="shared" si="0"/>
        <v>
898650</v>
      </c>
      <c r="O5" s="79">
        <f>
SUM(O6:O8)</f>
        <v>
342632069</v>
      </c>
      <c r="P5" s="79">
        <f>
SUM(P6:P8)</f>
        <v>
9725515</v>
      </c>
      <c r="Q5" s="23" t="s">
        <v>
88</v>
      </c>
      <c r="R5" s="6"/>
      <c r="S5" s="6"/>
      <c r="T5" s="6"/>
    </row>
    <row r="6" spans="2:27" ht="16.5" customHeight="1">
      <c r="B6" s="28" t="s">
        <v>
229</v>
      </c>
      <c r="C6" s="82">
        <f>
SUM(C9:C34)</f>
        <v>
4814989</v>
      </c>
      <c r="D6" s="82">
        <f t="shared" ref="D6:N6" si="2">
SUM(D9:D34)</f>
        <v>
0</v>
      </c>
      <c r="E6" s="82">
        <f t="shared" si="2"/>
        <v>
0</v>
      </c>
      <c r="F6" s="82">
        <f t="shared" si="2"/>
        <v>
23311888</v>
      </c>
      <c r="G6" s="81">
        <f t="shared" ref="G6" si="3">
SUM(G9:G34)</f>
        <v>
267028032</v>
      </c>
      <c r="H6" s="82">
        <f t="shared" si="2"/>
        <v>
0</v>
      </c>
      <c r="I6" s="83">
        <f t="shared" si="2"/>
        <v>
0</v>
      </c>
      <c r="J6" s="82">
        <f t="shared" si="2"/>
        <v>
0</v>
      </c>
      <c r="K6" s="82">
        <f t="shared" si="2"/>
        <v>
0</v>
      </c>
      <c r="L6" s="82">
        <f t="shared" si="2"/>
        <v>
3412347</v>
      </c>
      <c r="M6" s="82">
        <f t="shared" si="2"/>
        <v>
13600</v>
      </c>
      <c r="N6" s="82">
        <f t="shared" si="2"/>
        <v>
895859</v>
      </c>
      <c r="O6" s="82">
        <f>
SUM(O9:O34)</f>
        <v>
299476715</v>
      </c>
      <c r="P6" s="82">
        <f>
SUM(P9:P34)</f>
        <v>
7678127</v>
      </c>
      <c r="Q6" s="25" t="s">
        <v>
89</v>
      </c>
      <c r="R6" s="6"/>
      <c r="S6" s="6"/>
      <c r="T6" s="6"/>
    </row>
    <row r="7" spans="2:27" ht="16.5" customHeight="1">
      <c r="B7" s="28" t="s">
        <v>
230</v>
      </c>
      <c r="C7" s="81">
        <f>
SUM(C35:C47)</f>
        <v>
4158486</v>
      </c>
      <c r="D7" s="82">
        <f t="shared" ref="D7:O7" si="4">
SUM(D35:D47)</f>
        <v>
0</v>
      </c>
      <c r="E7" s="82">
        <f t="shared" si="4"/>
        <v>
3601</v>
      </c>
      <c r="F7" s="82">
        <f t="shared" si="4"/>
        <v>
1174945</v>
      </c>
      <c r="G7" s="81">
        <f t="shared" ref="G7" si="5">
SUM(G35:G47)</f>
        <v>
2458744</v>
      </c>
      <c r="H7" s="82">
        <f t="shared" si="4"/>
        <v>
2254659</v>
      </c>
      <c r="I7" s="83">
        <f t="shared" si="4"/>
        <v>
9559281</v>
      </c>
      <c r="J7" s="82">
        <f t="shared" si="4"/>
        <v>
0</v>
      </c>
      <c r="K7" s="82">
        <f t="shared" si="4"/>
        <v>
0</v>
      </c>
      <c r="L7" s="82">
        <f t="shared" si="4"/>
        <v>
0</v>
      </c>
      <c r="M7" s="82">
        <f>
SUM(M35:M47)</f>
        <v>
0</v>
      </c>
      <c r="N7" s="82">
        <f t="shared" si="4"/>
        <v>
2791</v>
      </c>
      <c r="O7" s="82">
        <f t="shared" si="4"/>
        <v>
19612507</v>
      </c>
      <c r="P7" s="82">
        <f>
SUM(P35:P47)</f>
        <v>
2047388</v>
      </c>
      <c r="Q7" s="25" t="s">
        <v>
91</v>
      </c>
      <c r="R7" s="6"/>
      <c r="S7" s="6"/>
      <c r="T7" s="6"/>
    </row>
    <row r="8" spans="2:27" ht="16.5" customHeight="1">
      <c r="B8" s="29" t="s">
        <v>
275</v>
      </c>
      <c r="C8" s="84">
        <f>
SUM(C48:C51)</f>
        <v>
0</v>
      </c>
      <c r="D8" s="85">
        <f t="shared" ref="D8:O8" si="6">
SUM(D48:D51)</f>
        <v>
34666</v>
      </c>
      <c r="E8" s="85">
        <f t="shared" si="6"/>
        <v>
0</v>
      </c>
      <c r="F8" s="85">
        <f t="shared" si="6"/>
        <v>
23508181</v>
      </c>
      <c r="G8" s="84">
        <f t="shared" ref="G8" si="7">
SUM(G48:G51)</f>
        <v>
0</v>
      </c>
      <c r="H8" s="85">
        <f t="shared" si="6"/>
        <v>
0</v>
      </c>
      <c r="I8" s="86">
        <f t="shared" si="6"/>
        <v>
0</v>
      </c>
      <c r="J8" s="85">
        <f t="shared" si="6"/>
        <v>
0</v>
      </c>
      <c r="K8" s="85">
        <f t="shared" si="6"/>
        <v>
0</v>
      </c>
      <c r="L8" s="85">
        <f t="shared" si="6"/>
        <v>
0</v>
      </c>
      <c r="M8" s="85">
        <f t="shared" si="6"/>
        <v>
0</v>
      </c>
      <c r="N8" s="85">
        <f t="shared" si="6"/>
        <v>
0</v>
      </c>
      <c r="O8" s="85">
        <f t="shared" si="6"/>
        <v>
23542847</v>
      </c>
      <c r="P8" s="85">
        <f>
SUM(P48:P51)</f>
        <v>
0</v>
      </c>
      <c r="Q8" s="95" t="s">
        <v>
92</v>
      </c>
      <c r="R8" s="6"/>
      <c r="S8" s="6"/>
      <c r="T8" s="6"/>
    </row>
    <row r="9" spans="2:27" ht="16.5" customHeight="1">
      <c r="B9" s="31" t="s">
        <v>
231</v>
      </c>
      <c r="C9" s="97">
        <v>
0</v>
      </c>
      <c r="D9" s="98">
        <v>
0</v>
      </c>
      <c r="E9" s="99">
        <v>
0</v>
      </c>
      <c r="F9" s="100">
        <v>
0</v>
      </c>
      <c r="G9" s="97">
        <v>
54803344</v>
      </c>
      <c r="H9" s="99">
        <v>
0</v>
      </c>
      <c r="I9" s="101">
        <v>
0</v>
      </c>
      <c r="J9" s="99">
        <v>
0</v>
      </c>
      <c r="K9" s="99">
        <v>
0</v>
      </c>
      <c r="L9" s="98">
        <v>
0</v>
      </c>
      <c r="M9" s="99">
        <v>
13600</v>
      </c>
      <c r="N9" s="99">
        <v>
26515</v>
      </c>
      <c r="O9" s="87">
        <f>
SUM(C9:N9)</f>
        <v>
54843459</v>
      </c>
      <c r="P9" s="102">
        <f>
727316+18414</f>
        <v>
745730</v>
      </c>
      <c r="Q9" s="12" t="s">
        <v>
232</v>
      </c>
      <c r="R9" s="13"/>
      <c r="S9" s="88" t="s">
        <v>
0</v>
      </c>
      <c r="T9" s="88">
        <v>
1806460</v>
      </c>
      <c r="Y9" s="5" t="b">
        <f t="shared" ref="Y9:Y50" si="8">
EXACT(B9,Z9)</f>
        <v>
1</v>
      </c>
      <c r="Z9" s="89" t="s">
        <v>
0</v>
      </c>
      <c r="AA9" s="90">
        <v>
1428902</v>
      </c>
    </row>
    <row r="10" spans="2:27" ht="16.5" customHeight="1">
      <c r="B10" s="31" t="s">
        <v>
1</v>
      </c>
      <c r="C10" s="97">
        <v>
0</v>
      </c>
      <c r="D10" s="98">
        <v>
0</v>
      </c>
      <c r="E10" s="99">
        <v>
0</v>
      </c>
      <c r="F10" s="99">
        <v>
0</v>
      </c>
      <c r="G10" s="97">
        <v>
13434104</v>
      </c>
      <c r="H10" s="99">
        <v>
0</v>
      </c>
      <c r="I10" s="101">
        <v>
0</v>
      </c>
      <c r="J10" s="87">
        <v>
0</v>
      </c>
      <c r="K10" s="87">
        <v>
0</v>
      </c>
      <c r="L10" s="103">
        <v>
0</v>
      </c>
      <c r="M10" s="87">
        <v>
0</v>
      </c>
      <c r="N10" s="87">
        <v>
0</v>
      </c>
      <c r="O10" s="87">
        <f t="shared" ref="O10:O51" si="9">
SUM(C10:N10)</f>
        <v>
13434104</v>
      </c>
      <c r="P10" s="104">
        <f>
259470</f>
        <v>
259470</v>
      </c>
      <c r="Q10" s="12" t="s">
        <v>
233</v>
      </c>
      <c r="R10" s="13"/>
      <c r="S10" s="88" t="s">
        <v>
1</v>
      </c>
      <c r="T10" s="88">
        <v>
107084</v>
      </c>
      <c r="Y10" s="5" t="b">
        <f t="shared" si="8"/>
        <v>
1</v>
      </c>
      <c r="Z10" s="89" t="s">
        <v>
1</v>
      </c>
      <c r="AA10" s="90">
        <v>
90081</v>
      </c>
    </row>
    <row r="11" spans="2:27" ht="16.5" customHeight="1">
      <c r="B11" s="31" t="s">
        <v>
2</v>
      </c>
      <c r="C11" s="97">
        <v>
2584711</v>
      </c>
      <c r="D11" s="98">
        <v>
0</v>
      </c>
      <c r="E11" s="99">
        <v>
0</v>
      </c>
      <c r="F11" s="99">
        <v>
0</v>
      </c>
      <c r="G11" s="97">
        <v>
7939182</v>
      </c>
      <c r="H11" s="99">
        <v>
0</v>
      </c>
      <c r="I11" s="101">
        <v>
0</v>
      </c>
      <c r="J11" s="87">
        <v>
0</v>
      </c>
      <c r="K11" s="87">
        <v>
0</v>
      </c>
      <c r="L11" s="103">
        <v>
0</v>
      </c>
      <c r="M11" s="87">
        <v>
0</v>
      </c>
      <c r="N11" s="87">
        <v>
0</v>
      </c>
      <c r="O11" s="87">
        <f t="shared" si="9"/>
        <v>
10523893</v>
      </c>
      <c r="P11" s="104">
        <f>
89600</f>
        <v>
89600</v>
      </c>
      <c r="Q11" s="12" t="s">
        <v>
234</v>
      </c>
      <c r="R11" s="13"/>
      <c r="S11" s="88" t="s">
        <v>
2</v>
      </c>
      <c r="T11" s="88">
        <v>
125883</v>
      </c>
      <c r="Y11" s="5" t="b">
        <f t="shared" si="8"/>
        <v>
1</v>
      </c>
      <c r="Z11" s="89" t="s">
        <v>
2</v>
      </c>
      <c r="AA11" s="90">
        <v>
119882</v>
      </c>
    </row>
    <row r="12" spans="2:27" ht="16.5" customHeight="1">
      <c r="B12" s="31" t="s">
        <v>
3</v>
      </c>
      <c r="C12" s="97">
        <v>
0</v>
      </c>
      <c r="D12" s="98">
        <v>
0</v>
      </c>
      <c r="E12" s="99">
        <v>
0</v>
      </c>
      <c r="F12" s="99">
        <v>
0</v>
      </c>
      <c r="G12" s="97">
        <v>
10146987</v>
      </c>
      <c r="H12" s="99">
        <v>
0</v>
      </c>
      <c r="I12" s="101">
        <v>
0</v>
      </c>
      <c r="J12" s="87">
        <v>
0</v>
      </c>
      <c r="K12" s="87">
        <v>
0</v>
      </c>
      <c r="L12" s="103">
        <v>
0</v>
      </c>
      <c r="M12" s="87">
        <v>
0</v>
      </c>
      <c r="N12" s="87">
        <v>
242618</v>
      </c>
      <c r="O12" s="87">
        <f t="shared" si="9"/>
        <v>
10389605</v>
      </c>
      <c r="P12" s="104">
        <f>
38334+3030</f>
        <v>
41364</v>
      </c>
      <c r="Q12" s="12" t="s">
        <v>
235</v>
      </c>
      <c r="R12" s="13"/>
      <c r="S12" s="88" t="s">
        <v>
3</v>
      </c>
      <c r="T12" s="88">
        <v>
75950</v>
      </c>
      <c r="Y12" s="5" t="b">
        <f t="shared" si="8"/>
        <v>
1</v>
      </c>
      <c r="Z12" s="89" t="s">
        <v>
3</v>
      </c>
      <c r="AA12" s="90">
        <v>
73845</v>
      </c>
    </row>
    <row r="13" spans="2:27" ht="16.5" customHeight="1">
      <c r="B13" s="31" t="s">
        <v>
4</v>
      </c>
      <c r="C13" s="97">
        <v>
0</v>
      </c>
      <c r="D13" s="98">
        <v>
0</v>
      </c>
      <c r="E13" s="99">
        <v>
0</v>
      </c>
      <c r="F13" s="99">
        <v>
4340338</v>
      </c>
      <c r="G13" s="98">
        <v>
16472425</v>
      </c>
      <c r="H13" s="99">
        <v>
0</v>
      </c>
      <c r="I13" s="105">
        <v>
0</v>
      </c>
      <c r="J13" s="87">
        <v>
0</v>
      </c>
      <c r="K13" s="87">
        <v>
0</v>
      </c>
      <c r="L13" s="103">
        <v>
0</v>
      </c>
      <c r="M13" s="87">
        <v>
0</v>
      </c>
      <c r="N13" s="87">
        <v>
0</v>
      </c>
      <c r="O13" s="87">
        <f t="shared" si="9"/>
        <v>
20812763</v>
      </c>
      <c r="P13" s="106">
        <f>
429044</f>
        <v>
429044</v>
      </c>
      <c r="Q13" s="12" t="s">
        <v>
236</v>
      </c>
      <c r="R13" s="13"/>
      <c r="S13" s="88" t="s">
        <v>
4</v>
      </c>
      <c r="T13" s="88">
        <v>
453860</v>
      </c>
      <c r="Y13" s="5" t="b">
        <f t="shared" si="8"/>
        <v>
1</v>
      </c>
      <c r="Z13" s="89" t="s">
        <v>
4</v>
      </c>
      <c r="AA13" s="90">
        <v>
431647</v>
      </c>
    </row>
    <row r="14" spans="2:27" ht="16.5" customHeight="1">
      <c r="B14" s="32" t="s">
        <v>
5</v>
      </c>
      <c r="C14" s="107">
        <v>
0</v>
      </c>
      <c r="D14" s="108">
        <v>
0</v>
      </c>
      <c r="E14" s="100">
        <v>
0</v>
      </c>
      <c r="F14" s="100">
        <v>
0</v>
      </c>
      <c r="G14" s="108">
        <v>
4466227</v>
      </c>
      <c r="H14" s="100">
        <v>
0</v>
      </c>
      <c r="I14" s="101">
        <v>
0</v>
      </c>
      <c r="J14" s="91">
        <v>
0</v>
      </c>
      <c r="K14" s="91">
        <v>
0</v>
      </c>
      <c r="L14" s="109">
        <v>
0</v>
      </c>
      <c r="M14" s="91">
        <v>
0</v>
      </c>
      <c r="N14" s="91">
        <v>
0</v>
      </c>
      <c r="O14" s="91">
        <f t="shared" si="9"/>
        <v>
4466227</v>
      </c>
      <c r="P14" s="104">
        <v>
0</v>
      </c>
      <c r="Q14" s="14" t="s">
        <v>
237</v>
      </c>
      <c r="R14" s="13"/>
      <c r="S14" s="88" t="s">
        <v>
5</v>
      </c>
      <c r="T14" s="88">
        <v>
4329</v>
      </c>
      <c r="Y14" s="5" t="b">
        <f t="shared" si="8"/>
        <v>
1</v>
      </c>
      <c r="Z14" s="89" t="s">
        <v>
5</v>
      </c>
      <c r="AA14" s="90">
        <v>
2334</v>
      </c>
    </row>
    <row r="15" spans="2:27" ht="16.5" customHeight="1">
      <c r="B15" s="31" t="s">
        <v>
6</v>
      </c>
      <c r="C15" s="97">
        <v>
7113</v>
      </c>
      <c r="D15" s="98">
        <v>
0</v>
      </c>
      <c r="E15" s="99">
        <v>
0</v>
      </c>
      <c r="F15" s="99">
        <v>
0</v>
      </c>
      <c r="G15" s="98">
        <v>
4312984</v>
      </c>
      <c r="H15" s="99">
        <v>
0</v>
      </c>
      <c r="I15" s="101">
        <v>
0</v>
      </c>
      <c r="J15" s="87">
        <v>
0</v>
      </c>
      <c r="K15" s="87">
        <v>
0</v>
      </c>
      <c r="L15" s="103">
        <v>
0</v>
      </c>
      <c r="M15" s="87">
        <v>
0</v>
      </c>
      <c r="N15" s="87">
        <v>
0</v>
      </c>
      <c r="O15" s="87">
        <f t="shared" si="9"/>
        <v>
4320097</v>
      </c>
      <c r="P15" s="104">
        <v>
0</v>
      </c>
      <c r="Q15" s="12" t="s">
        <v>
238</v>
      </c>
      <c r="R15" s="13"/>
      <c r="S15" s="88" t="s">
        <v>
6</v>
      </c>
      <c r="T15" s="88">
        <v>
14049</v>
      </c>
      <c r="Y15" s="5" t="b">
        <f t="shared" si="8"/>
        <v>
1</v>
      </c>
      <c r="Z15" s="89" t="s">
        <v>
6</v>
      </c>
      <c r="AA15" s="90">
        <v>
10967</v>
      </c>
    </row>
    <row r="16" spans="2:27" ht="16.5" customHeight="1">
      <c r="B16" s="31" t="s">
        <v>
7</v>
      </c>
      <c r="C16" s="97">
        <v>
0</v>
      </c>
      <c r="D16" s="98">
        <v>
0</v>
      </c>
      <c r="E16" s="99">
        <v>
0</v>
      </c>
      <c r="F16" s="99">
        <v>
0</v>
      </c>
      <c r="G16" s="98">
        <v>
7239447</v>
      </c>
      <c r="H16" s="99">
        <v>
0</v>
      </c>
      <c r="I16" s="101">
        <v>
0</v>
      </c>
      <c r="J16" s="87">
        <v>
0</v>
      </c>
      <c r="K16" s="87">
        <v>
0</v>
      </c>
      <c r="L16" s="103">
        <v>
0</v>
      </c>
      <c r="M16" s="87">
        <v>
0</v>
      </c>
      <c r="N16" s="87">
        <v>
201478</v>
      </c>
      <c r="O16" s="87">
        <f t="shared" si="9"/>
        <v>
7440925</v>
      </c>
      <c r="P16" s="104">
        <f>
201478</f>
        <v>
201478</v>
      </c>
      <c r="Q16" s="12" t="s">
        <v>
239</v>
      </c>
      <c r="R16" s="13"/>
      <c r="S16" s="88" t="s">
        <v>
7</v>
      </c>
      <c r="T16" s="88">
        <v>
212000</v>
      </c>
      <c r="Y16" s="5" t="b">
        <f t="shared" si="8"/>
        <v>
1</v>
      </c>
      <c r="Z16" s="89" t="s">
        <v>
7</v>
      </c>
      <c r="AA16" s="90">
        <v>
212000</v>
      </c>
    </row>
    <row r="17" spans="2:27" ht="16.5" customHeight="1">
      <c r="B17" s="31" t="s">
        <v>
8</v>
      </c>
      <c r="C17" s="97">
        <v>
0</v>
      </c>
      <c r="D17" s="98">
        <v>
0</v>
      </c>
      <c r="E17" s="99">
        <v>
0</v>
      </c>
      <c r="F17" s="99">
        <v>
9957533</v>
      </c>
      <c r="G17" s="98">
        <v>
43860449</v>
      </c>
      <c r="H17" s="99">
        <v>
0</v>
      </c>
      <c r="I17" s="101">
        <v>
0</v>
      </c>
      <c r="J17" s="87">
        <v>
0</v>
      </c>
      <c r="K17" s="87">
        <v>
0</v>
      </c>
      <c r="L17" s="103">
        <v>
0</v>
      </c>
      <c r="M17" s="87">
        <v>
0</v>
      </c>
      <c r="N17" s="87">
        <v>
24750</v>
      </c>
      <c r="O17" s="87">
        <f t="shared" si="9"/>
        <v>
53842732</v>
      </c>
      <c r="P17" s="104">
        <f>
572500</f>
        <v>
572500</v>
      </c>
      <c r="Q17" s="12" t="s">
        <v>
240</v>
      </c>
      <c r="R17" s="13"/>
      <c r="S17" s="88" t="s">
        <v>
8</v>
      </c>
      <c r="T17" s="88">
        <v>
0</v>
      </c>
      <c r="Y17" s="5" t="b">
        <f t="shared" si="8"/>
        <v>
1</v>
      </c>
      <c r="Z17" s="89" t="s">
        <v>
8</v>
      </c>
      <c r="AA17" s="90">
        <v>
0</v>
      </c>
    </row>
    <row r="18" spans="2:27" ht="16.5" customHeight="1">
      <c r="B18" s="33" t="s">
        <v>
9</v>
      </c>
      <c r="C18" s="110">
        <v>
0</v>
      </c>
      <c r="D18" s="111">
        <v>
0</v>
      </c>
      <c r="E18" s="112">
        <v>
0</v>
      </c>
      <c r="F18" s="112">
        <v>
0</v>
      </c>
      <c r="G18" s="111">
        <v>
1072302</v>
      </c>
      <c r="H18" s="112">
        <v>
0</v>
      </c>
      <c r="I18" s="105">
        <v>
0</v>
      </c>
      <c r="J18" s="92">
        <v>
0</v>
      </c>
      <c r="K18" s="92">
        <v>
0</v>
      </c>
      <c r="L18" s="113">
        <v>
0</v>
      </c>
      <c r="M18" s="92">
        <v>
0</v>
      </c>
      <c r="N18" s="92">
        <v>
0</v>
      </c>
      <c r="O18" s="92">
        <f t="shared" si="9"/>
        <v>
1072302</v>
      </c>
      <c r="P18" s="104">
        <f>
15979</f>
        <v>
15979</v>
      </c>
      <c r="Q18" s="15" t="s">
        <v>
241</v>
      </c>
      <c r="R18" s="13"/>
      <c r="S18" s="88" t="s">
        <v>
9</v>
      </c>
      <c r="T18" s="88">
        <v>
38159</v>
      </c>
      <c r="Y18" s="5" t="b">
        <f t="shared" si="8"/>
        <v>
1</v>
      </c>
      <c r="Z18" s="89" t="s">
        <v>
9</v>
      </c>
      <c r="AA18" s="90">
        <v>
33074</v>
      </c>
    </row>
    <row r="19" spans="2:27" ht="16.5" customHeight="1">
      <c r="B19" s="32" t="s">
        <v>
10</v>
      </c>
      <c r="C19" s="108">
        <v>
0</v>
      </c>
      <c r="D19" s="100">
        <v>
0</v>
      </c>
      <c r="E19" s="100">
        <v>
0</v>
      </c>
      <c r="F19" s="100">
        <v>
0</v>
      </c>
      <c r="G19" s="98">
        <v>
7302836</v>
      </c>
      <c r="H19" s="99">
        <v>
0</v>
      </c>
      <c r="I19" s="101">
        <v>
0</v>
      </c>
      <c r="J19" s="91">
        <v>
0</v>
      </c>
      <c r="K19" s="91">
        <v>
0</v>
      </c>
      <c r="L19" s="109">
        <v>
0</v>
      </c>
      <c r="M19" s="91">
        <v>
0</v>
      </c>
      <c r="N19" s="91">
        <v>
0</v>
      </c>
      <c r="O19" s="91">
        <f t="shared" si="9"/>
        <v>
7302836</v>
      </c>
      <c r="P19" s="102">
        <f>
346701</f>
        <v>
346701</v>
      </c>
      <c r="Q19" s="14" t="s">
        <v>
242</v>
      </c>
      <c r="R19" s="13"/>
      <c r="S19" s="88" t="s">
        <v>
10</v>
      </c>
      <c r="T19" s="88">
        <v>
567192</v>
      </c>
      <c r="Y19" s="5" t="b">
        <f t="shared" si="8"/>
        <v>
1</v>
      </c>
      <c r="Z19" s="89" t="s">
        <v>
10</v>
      </c>
      <c r="AA19" s="90">
        <v>
530836</v>
      </c>
    </row>
    <row r="20" spans="2:27" ht="16.5" customHeight="1">
      <c r="B20" s="31" t="s">
        <v>
11</v>
      </c>
      <c r="C20" s="98">
        <v>
0</v>
      </c>
      <c r="D20" s="99">
        <v>
0</v>
      </c>
      <c r="E20" s="99">
        <v>
0</v>
      </c>
      <c r="F20" s="99">
        <v>
5340567</v>
      </c>
      <c r="G20" s="98">
        <v>
15872126</v>
      </c>
      <c r="H20" s="99">
        <v>
0</v>
      </c>
      <c r="I20" s="101">
        <v>
0</v>
      </c>
      <c r="J20" s="87">
        <v>
0</v>
      </c>
      <c r="K20" s="87">
        <v>
0</v>
      </c>
      <c r="L20" s="103">
        <v>
0</v>
      </c>
      <c r="M20" s="87">
        <v>
0</v>
      </c>
      <c r="N20" s="87">
        <v>
0</v>
      </c>
      <c r="O20" s="87">
        <f t="shared" si="9"/>
        <v>
21212693</v>
      </c>
      <c r="P20" s="104">
        <f>
177250</f>
        <v>
177250</v>
      </c>
      <c r="Q20" s="12" t="s">
        <v>
243</v>
      </c>
      <c r="R20" s="13"/>
      <c r="S20" s="88" t="s">
        <v>
11</v>
      </c>
      <c r="T20" s="88">
        <v>
496830</v>
      </c>
      <c r="Y20" s="5" t="b">
        <f t="shared" si="8"/>
        <v>
1</v>
      </c>
      <c r="Z20" s="89" t="s">
        <v>
11</v>
      </c>
      <c r="AA20" s="90">
        <v>
433351</v>
      </c>
    </row>
    <row r="21" spans="2:27" ht="16.5" customHeight="1">
      <c r="B21" s="31" t="s">
        <v>
12</v>
      </c>
      <c r="C21" s="98">
        <v>
0</v>
      </c>
      <c r="D21" s="99">
        <v>
0</v>
      </c>
      <c r="E21" s="99">
        <v>
0</v>
      </c>
      <c r="F21" s="99">
        <v>
0</v>
      </c>
      <c r="G21" s="98">
        <v>
12339467</v>
      </c>
      <c r="H21" s="99">
        <v>
0</v>
      </c>
      <c r="I21" s="101">
        <v>
0</v>
      </c>
      <c r="J21" s="87">
        <v>
0</v>
      </c>
      <c r="K21" s="87">
        <v>
0</v>
      </c>
      <c r="L21" s="103">
        <v>
0</v>
      </c>
      <c r="M21" s="87">
        <v>
0</v>
      </c>
      <c r="N21" s="87">
        <v>
0</v>
      </c>
      <c r="O21" s="87">
        <f t="shared" si="9"/>
        <v>
12339467</v>
      </c>
      <c r="P21" s="104">
        <f>
244535</f>
        <v>
244535</v>
      </c>
      <c r="Q21" s="12" t="s">
        <v>
244</v>
      </c>
      <c r="R21" s="13"/>
      <c r="S21" s="88" t="s">
        <v>
12</v>
      </c>
      <c r="T21" s="88">
        <v>
241079</v>
      </c>
      <c r="Y21" s="5" t="b">
        <f t="shared" si="8"/>
        <v>
1</v>
      </c>
      <c r="Z21" s="89" t="s">
        <v>
12</v>
      </c>
      <c r="AA21" s="90">
        <v>
228504</v>
      </c>
    </row>
    <row r="22" spans="2:27" ht="16.5" customHeight="1">
      <c r="B22" s="31" t="s">
        <v>
13</v>
      </c>
      <c r="C22" s="98">
        <v>
0</v>
      </c>
      <c r="D22" s="99">
        <v>
0</v>
      </c>
      <c r="E22" s="99">
        <v>
0</v>
      </c>
      <c r="F22" s="99">
        <v>
0</v>
      </c>
      <c r="G22" s="98">
        <v>
4035874</v>
      </c>
      <c r="H22" s="99">
        <v>
0</v>
      </c>
      <c r="I22" s="101">
        <v>
0</v>
      </c>
      <c r="J22" s="87">
        <v>
0</v>
      </c>
      <c r="K22" s="87">
        <v>
0</v>
      </c>
      <c r="L22" s="103">
        <v>
1547364</v>
      </c>
      <c r="M22" s="87">
        <v>
0</v>
      </c>
      <c r="N22" s="87">
        <v>
377284</v>
      </c>
      <c r="O22" s="87">
        <f t="shared" si="9"/>
        <v>
5960522</v>
      </c>
      <c r="P22" s="104">
        <f>
157126+1547364</f>
        <v>
1704490</v>
      </c>
      <c r="Q22" s="12" t="s">
        <v>
245</v>
      </c>
      <c r="R22" s="13"/>
      <c r="S22" s="88" t="s">
        <v>
13</v>
      </c>
      <c r="T22" s="88">
        <v>
1286958</v>
      </c>
      <c r="Y22" s="5" t="b">
        <f t="shared" si="8"/>
        <v>
1</v>
      </c>
      <c r="Z22" s="89" t="s">
        <v>
13</v>
      </c>
      <c r="AA22" s="90">
        <v>
1327529</v>
      </c>
    </row>
    <row r="23" spans="2:27" ht="16.5" customHeight="1">
      <c r="B23" s="33" t="s">
        <v>
14</v>
      </c>
      <c r="C23" s="111">
        <v>
0</v>
      </c>
      <c r="D23" s="112">
        <v>
0</v>
      </c>
      <c r="E23" s="112">
        <v>
0</v>
      </c>
      <c r="F23" s="112">
        <v>
0</v>
      </c>
      <c r="G23" s="98">
        <v>
6298987</v>
      </c>
      <c r="H23" s="99">
        <v>
0</v>
      </c>
      <c r="I23" s="105">
        <v>
0</v>
      </c>
      <c r="J23" s="92">
        <v>
0</v>
      </c>
      <c r="K23" s="92">
        <v>
0</v>
      </c>
      <c r="L23" s="113">
        <v>
0</v>
      </c>
      <c r="M23" s="92">
        <v>
0</v>
      </c>
      <c r="N23" s="92">
        <v>
0</v>
      </c>
      <c r="O23" s="92">
        <f t="shared" si="9"/>
        <v>
6298987</v>
      </c>
      <c r="P23" s="106">
        <f>
106378</f>
        <v>
106378</v>
      </c>
      <c r="Q23" s="15" t="s">
        <v>
246</v>
      </c>
      <c r="R23" s="13"/>
      <c r="S23" s="88" t="s">
        <v>
14</v>
      </c>
      <c r="T23" s="88">
        <v>
105082</v>
      </c>
      <c r="Y23" s="5" t="b">
        <f t="shared" si="8"/>
        <v>
1</v>
      </c>
      <c r="Z23" s="89" t="s">
        <v>
14</v>
      </c>
      <c r="AA23" s="90">
        <v>
95630</v>
      </c>
    </row>
    <row r="24" spans="2:27" ht="16.5" customHeight="1">
      <c r="B24" s="31" t="s">
        <v>
15</v>
      </c>
      <c r="C24" s="108">
        <v>
0</v>
      </c>
      <c r="D24" s="100">
        <v>
0</v>
      </c>
      <c r="E24" s="99">
        <v>
0</v>
      </c>
      <c r="F24" s="100">
        <v>
0</v>
      </c>
      <c r="G24" s="107">
        <v>
2809537</v>
      </c>
      <c r="H24" s="100">
        <v>
0</v>
      </c>
      <c r="I24" s="101">
        <v>
0</v>
      </c>
      <c r="J24" s="87">
        <v>
0</v>
      </c>
      <c r="K24" s="87">
        <v>
0</v>
      </c>
      <c r="L24" s="103">
        <v>
0</v>
      </c>
      <c r="M24" s="87">
        <v>
0</v>
      </c>
      <c r="N24" s="87">
        <v>
0</v>
      </c>
      <c r="O24" s="87">
        <f t="shared" si="9"/>
        <v>
2809537</v>
      </c>
      <c r="P24" s="104">
        <v>
0</v>
      </c>
      <c r="Q24" s="12" t="s">
        <v>
247</v>
      </c>
      <c r="R24" s="13"/>
      <c r="S24" s="88" t="s">
        <v>
15</v>
      </c>
      <c r="T24" s="88">
        <v>
0</v>
      </c>
      <c r="Y24" s="5" t="b">
        <f t="shared" si="8"/>
        <v>
1</v>
      </c>
      <c r="Z24" s="89" t="s">
        <v>
15</v>
      </c>
      <c r="AA24" s="90">
        <v>
0</v>
      </c>
    </row>
    <row r="25" spans="2:27" ht="16.5" customHeight="1">
      <c r="B25" s="31" t="s">
        <v>
16</v>
      </c>
      <c r="C25" s="98">
        <v>
0</v>
      </c>
      <c r="D25" s="99">
        <v>
0</v>
      </c>
      <c r="E25" s="99">
        <v>
0</v>
      </c>
      <c r="F25" s="99">
        <v>
0</v>
      </c>
      <c r="G25" s="97">
        <v>
3712794</v>
      </c>
      <c r="H25" s="99">
        <v>
0</v>
      </c>
      <c r="I25" s="101">
        <v>
0</v>
      </c>
      <c r="J25" s="87">
        <v>
0</v>
      </c>
      <c r="K25" s="87">
        <v>
0</v>
      </c>
      <c r="L25" s="103">
        <v>
0</v>
      </c>
      <c r="M25" s="87">
        <v>
0</v>
      </c>
      <c r="N25" s="87">
        <v>
0</v>
      </c>
      <c r="O25" s="87">
        <f t="shared" si="9"/>
        <v>
3712794</v>
      </c>
      <c r="P25" s="104">
        <v>
0</v>
      </c>
      <c r="Q25" s="12" t="s">
        <v>
248</v>
      </c>
      <c r="R25" s="13"/>
      <c r="S25" s="88" t="s">
        <v>
16</v>
      </c>
      <c r="T25" s="88">
        <v>
0</v>
      </c>
      <c r="Y25" s="5" t="b">
        <f t="shared" si="8"/>
        <v>
1</v>
      </c>
      <c r="Z25" s="89" t="s">
        <v>
16</v>
      </c>
      <c r="AA25" s="90">
        <v>
0</v>
      </c>
    </row>
    <row r="26" spans="2:27" ht="16.5" customHeight="1">
      <c r="B26" s="31" t="s">
        <v>
17</v>
      </c>
      <c r="C26" s="98">
        <v>
0</v>
      </c>
      <c r="D26" s="99">
        <v>
0</v>
      </c>
      <c r="E26" s="99">
        <v>
0</v>
      </c>
      <c r="F26" s="99">
        <v>
0</v>
      </c>
      <c r="G26" s="97">
        <v>
7089767</v>
      </c>
      <c r="H26" s="99">
        <v>
0</v>
      </c>
      <c r="I26" s="101">
        <v>
0</v>
      </c>
      <c r="J26" s="87">
        <v>
0</v>
      </c>
      <c r="K26" s="87">
        <v>
0</v>
      </c>
      <c r="L26" s="103">
        <v>
0</v>
      </c>
      <c r="M26" s="87">
        <v>
0</v>
      </c>
      <c r="N26" s="87">
        <v>
5800</v>
      </c>
      <c r="O26" s="87">
        <f t="shared" si="9"/>
        <v>
7095567</v>
      </c>
      <c r="P26" s="104">
        <v>
19667</v>
      </c>
      <c r="Q26" s="12" t="s">
        <v>
244</v>
      </c>
      <c r="R26" s="13"/>
      <c r="S26" s="88" t="s">
        <v>
17</v>
      </c>
      <c r="T26" s="88">
        <v>
42642</v>
      </c>
      <c r="Y26" s="5" t="b">
        <f t="shared" si="8"/>
        <v>
1</v>
      </c>
      <c r="Z26" s="89" t="s">
        <v>
17</v>
      </c>
      <c r="AA26" s="90">
        <v>
38489</v>
      </c>
    </row>
    <row r="27" spans="2:27" ht="16.5" customHeight="1">
      <c r="B27" s="31" t="s">
        <v>
18</v>
      </c>
      <c r="C27" s="98">
        <v>
0</v>
      </c>
      <c r="D27" s="99">
        <v>
0</v>
      </c>
      <c r="E27" s="99">
        <v>
0</v>
      </c>
      <c r="F27" s="99">
        <v>
0</v>
      </c>
      <c r="G27" s="97">
        <v>
3172270</v>
      </c>
      <c r="H27" s="99">
        <v>
0</v>
      </c>
      <c r="I27" s="101">
        <v>
0</v>
      </c>
      <c r="J27" s="87">
        <v>
0</v>
      </c>
      <c r="K27" s="87">
        <v>
0</v>
      </c>
      <c r="L27" s="103">
        <v>
0</v>
      </c>
      <c r="M27" s="87">
        <v>
0</v>
      </c>
      <c r="N27" s="87">
        <v>
0</v>
      </c>
      <c r="O27" s="87">
        <f t="shared" si="9"/>
        <v>
3172270</v>
      </c>
      <c r="P27" s="104">
        <v>
29780</v>
      </c>
      <c r="Q27" s="12" t="s">
        <v>
249</v>
      </c>
      <c r="R27" s="13"/>
      <c r="S27" s="88" t="s">
        <v>
18</v>
      </c>
      <c r="T27" s="88">
        <v>
54425</v>
      </c>
      <c r="Y27" s="5" t="b">
        <f t="shared" si="8"/>
        <v>
1</v>
      </c>
      <c r="Z27" s="89" t="s">
        <v>
18</v>
      </c>
      <c r="AA27" s="90">
        <v>
49841</v>
      </c>
    </row>
    <row r="28" spans="2:27" ht="16.5" customHeight="1">
      <c r="B28" s="33" t="s">
        <v>
19</v>
      </c>
      <c r="C28" s="111">
        <v>
0</v>
      </c>
      <c r="D28" s="112">
        <v>
0</v>
      </c>
      <c r="E28" s="112">
        <v>
0</v>
      </c>
      <c r="F28" s="112">
        <v>
0</v>
      </c>
      <c r="G28" s="110">
        <v>
5967818</v>
      </c>
      <c r="H28" s="112">
        <v>
0</v>
      </c>
      <c r="I28" s="105">
        <v>
0</v>
      </c>
      <c r="J28" s="92">
        <v>
0</v>
      </c>
      <c r="K28" s="92">
        <v>
0</v>
      </c>
      <c r="L28" s="113">
        <v>
0</v>
      </c>
      <c r="M28" s="92">
        <v>
0</v>
      </c>
      <c r="N28" s="92">
        <v>
12411</v>
      </c>
      <c r="O28" s="92">
        <f t="shared" si="9"/>
        <v>
5980229</v>
      </c>
      <c r="P28" s="106">
        <f>
400244+12411</f>
        <v>
412655</v>
      </c>
      <c r="Q28" s="15" t="s">
        <v>
250</v>
      </c>
      <c r="R28" s="13"/>
      <c r="S28" s="88" t="s">
        <v>
19</v>
      </c>
      <c r="T28" s="88">
        <v>
538712</v>
      </c>
      <c r="Y28" s="5" t="b">
        <f t="shared" si="8"/>
        <v>
1</v>
      </c>
      <c r="Z28" s="89" t="s">
        <v>
19</v>
      </c>
      <c r="AA28" s="90">
        <v>
518521</v>
      </c>
    </row>
    <row r="29" spans="2:27" ht="16.5" customHeight="1">
      <c r="B29" s="31" t="s">
        <v>
20</v>
      </c>
      <c r="C29" s="97">
        <v>
0</v>
      </c>
      <c r="D29" s="98">
        <v>
0</v>
      </c>
      <c r="E29" s="99">
        <v>
0</v>
      </c>
      <c r="F29" s="99">
        <v>
0</v>
      </c>
      <c r="G29" s="98">
        <v>
1145620</v>
      </c>
      <c r="H29" s="87">
        <v>
0</v>
      </c>
      <c r="I29" s="101">
        <v>
0</v>
      </c>
      <c r="J29" s="87">
        <v>
0</v>
      </c>
      <c r="K29" s="87">
        <v>
0</v>
      </c>
      <c r="L29" s="103">
        <v>
1864983</v>
      </c>
      <c r="M29" s="87">
        <v>
0</v>
      </c>
      <c r="N29" s="87">
        <v>
5003</v>
      </c>
      <c r="O29" s="87">
        <f t="shared" si="9"/>
        <v>
3015606</v>
      </c>
      <c r="P29" s="102">
        <f>
63358+1225413</f>
        <v>
1288771</v>
      </c>
      <c r="Q29" s="12" t="s">
        <v>
251</v>
      </c>
      <c r="R29" s="13"/>
      <c r="S29" s="88" t="s">
        <v>
20</v>
      </c>
      <c r="T29" s="88">
        <v>
54204</v>
      </c>
      <c r="Y29" s="5" t="b">
        <f t="shared" si="8"/>
        <v>
1</v>
      </c>
      <c r="Z29" s="89" t="s">
        <v>
20</v>
      </c>
      <c r="AA29" s="90">
        <v>
285780</v>
      </c>
    </row>
    <row r="30" spans="2:27" ht="16.5" customHeight="1">
      <c r="B30" s="11" t="s">
        <v>
21</v>
      </c>
      <c r="C30" s="99">
        <v>
0</v>
      </c>
      <c r="D30" s="98">
        <v>
0</v>
      </c>
      <c r="E30" s="99">
        <v>
0</v>
      </c>
      <c r="F30" s="99">
        <v>
0</v>
      </c>
      <c r="G30" s="98">
        <v>
499169</v>
      </c>
      <c r="H30" s="87">
        <v>
0</v>
      </c>
      <c r="I30" s="101">
        <v>
0</v>
      </c>
      <c r="J30" s="87">
        <v>
0</v>
      </c>
      <c r="K30" s="87">
        <v>
0</v>
      </c>
      <c r="L30" s="103">
        <v>
0</v>
      </c>
      <c r="M30" s="87">
        <v>
0</v>
      </c>
      <c r="N30" s="87">
        <v>
0</v>
      </c>
      <c r="O30" s="87">
        <f t="shared" si="9"/>
        <v>
499169</v>
      </c>
      <c r="P30" s="104">
        <v>
0</v>
      </c>
      <c r="Q30" s="12" t="s">
        <v>
252</v>
      </c>
      <c r="R30" s="13"/>
      <c r="S30" s="88" t="s">
        <v>
21</v>
      </c>
      <c r="T30" s="88">
        <v>
0</v>
      </c>
      <c r="Y30" s="5" t="b">
        <f t="shared" si="8"/>
        <v>
1</v>
      </c>
      <c r="Z30" s="89" t="s">
        <v>
21</v>
      </c>
      <c r="AA30" s="90">
        <v>
0</v>
      </c>
    </row>
    <row r="31" spans="2:27" ht="16.5" customHeight="1">
      <c r="B31" s="11" t="s">
        <v>
22</v>
      </c>
      <c r="C31" s="99">
        <v>
0</v>
      </c>
      <c r="D31" s="98">
        <v>
0</v>
      </c>
      <c r="E31" s="99">
        <v>
0</v>
      </c>
      <c r="F31" s="99">
        <v>
3673450</v>
      </c>
      <c r="G31" s="98">
        <v>
5024733</v>
      </c>
      <c r="H31" s="87">
        <v>
0</v>
      </c>
      <c r="I31" s="101">
        <v>
0</v>
      </c>
      <c r="J31" s="87">
        <v>
0</v>
      </c>
      <c r="K31" s="87">
        <v>
0</v>
      </c>
      <c r="L31" s="103">
        <v>
0</v>
      </c>
      <c r="M31" s="87">
        <v>
0</v>
      </c>
      <c r="N31" s="87">
        <v>
0</v>
      </c>
      <c r="O31" s="87">
        <f t="shared" si="9"/>
        <v>
8698183</v>
      </c>
      <c r="P31" s="104">
        <f>
75599</f>
        <v>
75599</v>
      </c>
      <c r="Q31" s="12" t="s">
        <v>
253</v>
      </c>
      <c r="R31" s="13"/>
      <c r="S31" s="88" t="s">
        <v>
22</v>
      </c>
      <c r="T31" s="88">
        <v>
34574</v>
      </c>
      <c r="Y31" s="5" t="b">
        <f t="shared" si="8"/>
        <v>
1</v>
      </c>
      <c r="Z31" s="89" t="s">
        <v>
22</v>
      </c>
      <c r="AA31" s="90">
        <v>
49147</v>
      </c>
    </row>
    <row r="32" spans="2:27" ht="16.5" customHeight="1">
      <c r="B32" s="11" t="s">
        <v>
23</v>
      </c>
      <c r="C32" s="99">
        <v>
2223165</v>
      </c>
      <c r="D32" s="98">
        <v>
0</v>
      </c>
      <c r="E32" s="99">
        <v>
0</v>
      </c>
      <c r="F32" s="99">
        <v>
0</v>
      </c>
      <c r="G32" s="98">
        <v>
4015592</v>
      </c>
      <c r="H32" s="87">
        <v>
0</v>
      </c>
      <c r="I32" s="101">
        <v>
0</v>
      </c>
      <c r="J32" s="87">
        <v>
0</v>
      </c>
      <c r="K32" s="87">
        <v>
0</v>
      </c>
      <c r="L32" s="103">
        <v>
0</v>
      </c>
      <c r="M32" s="87">
        <v>
0</v>
      </c>
      <c r="N32" s="87">
        <v>
0</v>
      </c>
      <c r="O32" s="87">
        <f t="shared" si="9"/>
        <v>
6238757</v>
      </c>
      <c r="P32" s="104">
        <f>
28825</f>
        <v>
28825</v>
      </c>
      <c r="Q32" s="12" t="s">
        <v>
254</v>
      </c>
      <c r="R32" s="13"/>
      <c r="S32" s="88" t="s">
        <v>
23</v>
      </c>
      <c r="T32" s="88">
        <v>
18996</v>
      </c>
      <c r="Y32" s="5" t="b">
        <f t="shared" si="8"/>
        <v>
1</v>
      </c>
      <c r="Z32" s="89" t="s">
        <v>
23</v>
      </c>
      <c r="AA32" s="90">
        <v>
10991</v>
      </c>
    </row>
    <row r="33" spans="2:27" ht="16.5" customHeight="1">
      <c r="B33" s="11" t="s">
        <v>
24</v>
      </c>
      <c r="C33" s="99">
        <v>
0</v>
      </c>
      <c r="D33" s="98">
        <v>
0</v>
      </c>
      <c r="E33" s="99">
        <v>
0</v>
      </c>
      <c r="F33" s="99">
        <v>
0</v>
      </c>
      <c r="G33" s="98">
        <v>
17701228</v>
      </c>
      <c r="H33" s="87">
        <v>
0</v>
      </c>
      <c r="I33" s="101">
        <v>
0</v>
      </c>
      <c r="J33" s="87">
        <v>
0</v>
      </c>
      <c r="K33" s="87">
        <v>
0</v>
      </c>
      <c r="L33" s="103">
        <v>
0</v>
      </c>
      <c r="M33" s="87">
        <v>
0</v>
      </c>
      <c r="N33" s="87">
        <v>
0</v>
      </c>
      <c r="O33" s="87">
        <f t="shared" si="9"/>
        <v>
17701228</v>
      </c>
      <c r="P33" s="104">
        <f>
677896</f>
        <v>
677896</v>
      </c>
      <c r="Q33" s="12" t="s">
        <v>
282</v>
      </c>
      <c r="R33" s="13"/>
      <c r="S33" s="88" t="s">
        <v>
24</v>
      </c>
      <c r="T33" s="88">
        <v>
338279</v>
      </c>
      <c r="Y33" s="5" t="b">
        <f t="shared" si="8"/>
        <v>
1</v>
      </c>
      <c r="Z33" s="89" t="s">
        <v>
24</v>
      </c>
      <c r="AA33" s="90">
        <v>
310050</v>
      </c>
    </row>
    <row r="34" spans="2:27" ht="16.5" customHeight="1">
      <c r="B34" s="11" t="s">
        <v>
255</v>
      </c>
      <c r="C34" s="99">
        <v>
0</v>
      </c>
      <c r="D34" s="98">
        <v>
0</v>
      </c>
      <c r="E34" s="99">
        <v>
0</v>
      </c>
      <c r="F34" s="99">
        <v>
0</v>
      </c>
      <c r="G34" s="98">
        <v>
6292763</v>
      </c>
      <c r="H34" s="87">
        <v>
0</v>
      </c>
      <c r="I34" s="105">
        <v>
0</v>
      </c>
      <c r="J34" s="87">
        <v>
0</v>
      </c>
      <c r="K34" s="87">
        <v>
0</v>
      </c>
      <c r="L34" s="103">
        <v>
0</v>
      </c>
      <c r="M34" s="87">
        <v>
0</v>
      </c>
      <c r="N34" s="87">
        <v>
0</v>
      </c>
      <c r="O34" s="87">
        <f t="shared" si="9"/>
        <v>
6292763</v>
      </c>
      <c r="P34" s="106">
        <f>
210415</f>
        <v>
210415</v>
      </c>
      <c r="Q34" s="12" t="s">
        <v>
45</v>
      </c>
      <c r="R34" s="13"/>
      <c r="S34" s="88" t="s">
        <v>
25</v>
      </c>
      <c r="T34" s="88">
        <v>
142186</v>
      </c>
      <c r="Y34" s="5" t="b">
        <f t="shared" si="8"/>
        <v>
1</v>
      </c>
      <c r="Z34" s="89" t="s">
        <v>
25</v>
      </c>
      <c r="AA34" s="90">
        <v>
138933</v>
      </c>
    </row>
    <row r="35" spans="2:27" ht="16.5" customHeight="1">
      <c r="B35" s="34" t="s">
        <v>
26</v>
      </c>
      <c r="C35" s="100">
        <v>
0</v>
      </c>
      <c r="D35" s="108">
        <v>
0</v>
      </c>
      <c r="E35" s="100">
        <v>
0</v>
      </c>
      <c r="F35" s="100">
        <v>
0</v>
      </c>
      <c r="G35" s="108">
        <v>
2344265</v>
      </c>
      <c r="H35" s="91">
        <v>
0</v>
      </c>
      <c r="I35" s="101">
        <v>
0</v>
      </c>
      <c r="J35" s="91">
        <v>
0</v>
      </c>
      <c r="K35" s="91">
        <v>
0</v>
      </c>
      <c r="L35" s="109">
        <v>
0</v>
      </c>
      <c r="M35" s="91">
        <v>
0</v>
      </c>
      <c r="N35" s="91">
        <v>
0</v>
      </c>
      <c r="O35" s="91">
        <f t="shared" si="9"/>
        <v>
2344265</v>
      </c>
      <c r="P35" s="104">
        <v>
0</v>
      </c>
      <c r="Q35" s="14" t="s">
        <v>
256</v>
      </c>
      <c r="R35" s="13"/>
      <c r="S35" s="88" t="s">
        <v>
26</v>
      </c>
      <c r="T35" s="88">
        <v>
0</v>
      </c>
      <c r="Y35" s="5" t="b">
        <f t="shared" si="8"/>
        <v>
1</v>
      </c>
      <c r="Z35" s="89" t="s">
        <v>
26</v>
      </c>
      <c r="AA35" s="90">
        <v>
0</v>
      </c>
    </row>
    <row r="36" spans="2:27" ht="16.5" customHeight="1">
      <c r="B36" s="11" t="s">
        <v>
27</v>
      </c>
      <c r="C36" s="99">
        <v>
0</v>
      </c>
      <c r="D36" s="98">
        <v>
0</v>
      </c>
      <c r="E36" s="99">
        <v>
0</v>
      </c>
      <c r="F36" s="99">
        <v>
0</v>
      </c>
      <c r="G36" s="98">
        <v>
0</v>
      </c>
      <c r="H36" s="87">
        <v>
0</v>
      </c>
      <c r="I36" s="101">
        <v>
3666018</v>
      </c>
      <c r="J36" s="87">
        <v>
0</v>
      </c>
      <c r="K36" s="87">
        <v>
0</v>
      </c>
      <c r="L36" s="103">
        <v>
0</v>
      </c>
      <c r="M36" s="87">
        <v>
0</v>
      </c>
      <c r="N36" s="87">
        <v>
0</v>
      </c>
      <c r="O36" s="87">
        <f t="shared" si="9"/>
        <v>
3666018</v>
      </c>
      <c r="P36" s="104">
        <f>
40173</f>
        <v>
40173</v>
      </c>
      <c r="Q36" s="12" t="s">
        <v>
243</v>
      </c>
      <c r="R36" s="13"/>
      <c r="S36" s="88" t="s">
        <v>
27</v>
      </c>
      <c r="T36" s="88">
        <v>
63793</v>
      </c>
      <c r="Y36" s="5" t="b">
        <f t="shared" si="8"/>
        <v>
1</v>
      </c>
      <c r="Z36" s="89" t="s">
        <v>
27</v>
      </c>
      <c r="AA36" s="90">
        <v>
57959</v>
      </c>
    </row>
    <row r="37" spans="2:27" ht="16.5" customHeight="1">
      <c r="B37" s="11" t="s">
        <v>
28</v>
      </c>
      <c r="C37" s="99">
        <v>
0</v>
      </c>
      <c r="D37" s="98">
        <v>
0</v>
      </c>
      <c r="E37" s="99">
        <v>
0</v>
      </c>
      <c r="F37" s="99">
        <v>
0</v>
      </c>
      <c r="G37" s="98">
        <v>
0</v>
      </c>
      <c r="H37" s="87">
        <v>
38405</v>
      </c>
      <c r="I37" s="101">
        <v>
1529696</v>
      </c>
      <c r="J37" s="87">
        <v>
0</v>
      </c>
      <c r="K37" s="87">
        <v>
0</v>
      </c>
      <c r="L37" s="103">
        <v>
0</v>
      </c>
      <c r="M37" s="87">
        <v>
0</v>
      </c>
      <c r="N37" s="87">
        <v>
0</v>
      </c>
      <c r="O37" s="87">
        <f t="shared" si="9"/>
        <v>
1568101</v>
      </c>
      <c r="P37" s="104">
        <v>
0</v>
      </c>
      <c r="Q37" s="12" t="s">
        <v>
257</v>
      </c>
      <c r="R37" s="13"/>
      <c r="S37" s="88" t="s">
        <v>
28</v>
      </c>
      <c r="T37" s="88">
        <v>
7816</v>
      </c>
      <c r="Y37" s="5" t="b">
        <f t="shared" si="8"/>
        <v>
1</v>
      </c>
      <c r="Z37" s="89" t="s">
        <v>
28</v>
      </c>
      <c r="AA37" s="90">
        <v>
6272</v>
      </c>
    </row>
    <row r="38" spans="2:27" ht="16.5" customHeight="1">
      <c r="B38" s="35" t="s">
        <v>
29</v>
      </c>
      <c r="C38" s="112">
        <v>
0</v>
      </c>
      <c r="D38" s="111">
        <v>
0</v>
      </c>
      <c r="E38" s="112">
        <v>
0</v>
      </c>
      <c r="F38" s="112">
        <v>
26682</v>
      </c>
      <c r="G38" s="111">
        <v>
0</v>
      </c>
      <c r="H38" s="92">
        <v>
0</v>
      </c>
      <c r="I38" s="114">
        <f>
3281302+57544</f>
        <v>
3338846</v>
      </c>
      <c r="J38" s="92">
        <v>
0</v>
      </c>
      <c r="K38" s="92">
        <v>
0</v>
      </c>
      <c r="L38" s="113">
        <v>
0</v>
      </c>
      <c r="M38" s="92">
        <v>
0</v>
      </c>
      <c r="N38" s="92">
        <v>
2791</v>
      </c>
      <c r="O38" s="92">
        <f t="shared" si="9"/>
        <v>
3368319</v>
      </c>
      <c r="P38" s="106">
        <f>
43812+2791</f>
        <v>
46603</v>
      </c>
      <c r="Q38" s="15" t="s">
        <v>
258</v>
      </c>
      <c r="R38" s="13"/>
      <c r="S38" s="88" t="s">
        <v>
29</v>
      </c>
      <c r="T38" s="88">
        <v>
111353</v>
      </c>
      <c r="Y38" s="5" t="b">
        <f t="shared" si="8"/>
        <v>
1</v>
      </c>
      <c r="Z38" s="89" t="s">
        <v>
29</v>
      </c>
      <c r="AA38" s="90">
        <v>
92878</v>
      </c>
    </row>
    <row r="39" spans="2:27" ht="16.5" customHeight="1">
      <c r="B39" s="11" t="s">
        <v>
30</v>
      </c>
      <c r="C39" s="99">
        <v>
1924877</v>
      </c>
      <c r="D39" s="98">
        <v>
0</v>
      </c>
      <c r="E39" s="99">
        <v>
0</v>
      </c>
      <c r="F39" s="99">
        <v>
0</v>
      </c>
      <c r="G39" s="98">
        <v>
0</v>
      </c>
      <c r="H39" s="87">
        <v>
0</v>
      </c>
      <c r="I39" s="115">
        <v>
0</v>
      </c>
      <c r="J39" s="87">
        <v>
0</v>
      </c>
      <c r="K39" s="87">
        <v>
0</v>
      </c>
      <c r="L39" s="103">
        <v>
0</v>
      </c>
      <c r="M39" s="87">
        <v>
0</v>
      </c>
      <c r="N39" s="87">
        <v>
0</v>
      </c>
      <c r="O39" s="87">
        <f t="shared" si="9"/>
        <v>
1924877</v>
      </c>
      <c r="P39" s="102">
        <f>
178489</f>
        <v>
178489</v>
      </c>
      <c r="Q39" s="12" t="s">
        <v>
259</v>
      </c>
      <c r="R39" s="13"/>
      <c r="S39" s="88" t="s">
        <v>
30</v>
      </c>
      <c r="T39" s="88">
        <v>
1444083</v>
      </c>
      <c r="Y39" s="5" t="b">
        <f t="shared" si="8"/>
        <v>
1</v>
      </c>
      <c r="Z39" s="89" t="s">
        <v>
288</v>
      </c>
      <c r="AA39" s="90">
        <v>
1475476</v>
      </c>
    </row>
    <row r="40" spans="2:27" ht="16.5" customHeight="1">
      <c r="B40" s="11" t="s">
        <v>
31</v>
      </c>
      <c r="C40" s="99">
        <v>
0</v>
      </c>
      <c r="D40" s="98">
        <v>
0</v>
      </c>
      <c r="E40" s="99">
        <v>
0</v>
      </c>
      <c r="F40" s="99">
        <v>
0</v>
      </c>
      <c r="G40" s="98">
        <v>
0</v>
      </c>
      <c r="H40" s="87">
        <v>
148988</v>
      </c>
      <c r="I40" s="115">
        <v>
55025</v>
      </c>
      <c r="J40" s="87">
        <v>
0</v>
      </c>
      <c r="K40" s="87">
        <v>
0</v>
      </c>
      <c r="L40" s="103">
        <v>
0</v>
      </c>
      <c r="M40" s="87">
        <v>
0</v>
      </c>
      <c r="N40" s="87">
        <v>
0</v>
      </c>
      <c r="O40" s="87">
        <f t="shared" si="9"/>
        <v>
204013</v>
      </c>
      <c r="P40" s="104">
        <v>
0</v>
      </c>
      <c r="Q40" s="12" t="s">
        <v>
260</v>
      </c>
      <c r="R40" s="13"/>
      <c r="S40" s="88" t="s">
        <v>
31</v>
      </c>
      <c r="T40" s="88">
        <v>
0</v>
      </c>
      <c r="Y40" s="5" t="b">
        <f t="shared" si="8"/>
        <v>
1</v>
      </c>
      <c r="Z40" s="89" t="s">
        <v>
31</v>
      </c>
      <c r="AA40" s="90">
        <v>
0</v>
      </c>
    </row>
    <row r="41" spans="2:27" ht="16.5" customHeight="1">
      <c r="B41" s="11" t="s">
        <v>
32</v>
      </c>
      <c r="C41" s="99">
        <v>
0</v>
      </c>
      <c r="D41" s="98">
        <v>
0</v>
      </c>
      <c r="E41" s="99">
        <v>
0</v>
      </c>
      <c r="F41" s="99">
        <v>
0</v>
      </c>
      <c r="G41" s="98">
        <v>
0</v>
      </c>
      <c r="H41" s="87">
        <v>
176458</v>
      </c>
      <c r="I41" s="115">
        <v>
800713</v>
      </c>
      <c r="J41" s="87">
        <v>
0</v>
      </c>
      <c r="K41" s="87">
        <v>
0</v>
      </c>
      <c r="L41" s="103">
        <v>
0</v>
      </c>
      <c r="M41" s="87">
        <v>
0</v>
      </c>
      <c r="N41" s="87">
        <v>
0</v>
      </c>
      <c r="O41" s="87">
        <f t="shared" si="9"/>
        <v>
977171</v>
      </c>
      <c r="P41" s="104">
        <v>
0</v>
      </c>
      <c r="Q41" s="12" t="s">
        <v>
261</v>
      </c>
      <c r="R41" s="13"/>
      <c r="S41" s="88" t="s">
        <v>
32</v>
      </c>
      <c r="T41" s="88">
        <v>
0</v>
      </c>
      <c r="Y41" s="5" t="b">
        <f t="shared" si="8"/>
        <v>
1</v>
      </c>
      <c r="Z41" s="89" t="s">
        <v>
32</v>
      </c>
      <c r="AA41" s="90">
        <v>
0</v>
      </c>
    </row>
    <row r="42" spans="2:27" ht="16.5" customHeight="1">
      <c r="B42" s="11" t="s">
        <v>
33</v>
      </c>
      <c r="C42" s="99">
        <v>
0</v>
      </c>
      <c r="D42" s="98">
        <v>
0</v>
      </c>
      <c r="E42" s="99">
        <v>
0</v>
      </c>
      <c r="F42" s="99">
        <v>
0</v>
      </c>
      <c r="G42" s="98">
        <v>
0</v>
      </c>
      <c r="H42" s="87">
        <v>
33097</v>
      </c>
      <c r="I42" s="115">
        <v>
126342</v>
      </c>
      <c r="J42" s="87">
        <v>
0</v>
      </c>
      <c r="K42" s="87">
        <v>
0</v>
      </c>
      <c r="L42" s="103">
        <v>
0</v>
      </c>
      <c r="M42" s="87">
        <v>
0</v>
      </c>
      <c r="N42" s="87">
        <v>
0</v>
      </c>
      <c r="O42" s="87">
        <f t="shared" si="9"/>
        <v>
159439</v>
      </c>
      <c r="P42" s="104">
        <v>
0</v>
      </c>
      <c r="Q42" s="12" t="s">
        <v>
262</v>
      </c>
      <c r="R42" s="13"/>
      <c r="S42" s="88" t="s">
        <v>
33</v>
      </c>
      <c r="T42" s="88">
        <v>
15789</v>
      </c>
      <c r="Y42" s="5" t="b">
        <f t="shared" si="8"/>
        <v>
1</v>
      </c>
      <c r="Z42" s="89" t="s">
        <v>
33</v>
      </c>
      <c r="AA42" s="90">
        <v>
13564</v>
      </c>
    </row>
    <row r="43" spans="2:27" ht="16.5" customHeight="1">
      <c r="B43" s="11" t="s">
        <v>
34</v>
      </c>
      <c r="C43" s="99">
        <v>
0</v>
      </c>
      <c r="D43" s="98">
        <v>
0</v>
      </c>
      <c r="E43" s="99">
        <v>
0</v>
      </c>
      <c r="F43" s="99">
        <v>
0</v>
      </c>
      <c r="G43" s="98">
        <v>
0</v>
      </c>
      <c r="H43" s="87">
        <v>
373129</v>
      </c>
      <c r="I43" s="115">
        <v>
0</v>
      </c>
      <c r="J43" s="87">
        <v>
0</v>
      </c>
      <c r="K43" s="87">
        <v>
0</v>
      </c>
      <c r="L43" s="103">
        <v>
0</v>
      </c>
      <c r="M43" s="87">
        <v>
0</v>
      </c>
      <c r="N43" s="87">
        <v>
0</v>
      </c>
      <c r="O43" s="87">
        <f t="shared" si="9"/>
        <v>
373129</v>
      </c>
      <c r="P43" s="104">
        <v>
0</v>
      </c>
      <c r="Q43" s="12" t="s">
        <v>
235</v>
      </c>
      <c r="R43" s="13"/>
      <c r="S43" s="88" t="s">
        <v>
34</v>
      </c>
      <c r="T43" s="88">
        <v>
64580</v>
      </c>
      <c r="Y43" s="5" t="b">
        <f t="shared" si="8"/>
        <v>
1</v>
      </c>
      <c r="Z43" s="89" t="s">
        <v>
34</v>
      </c>
      <c r="AA43" s="90">
        <v>
57099</v>
      </c>
    </row>
    <row r="44" spans="2:27" ht="16.5" customHeight="1">
      <c r="B44" s="11" t="s">
        <v>
35</v>
      </c>
      <c r="C44" s="99">
        <v>
0</v>
      </c>
      <c r="D44" s="98">
        <v>
0</v>
      </c>
      <c r="E44" s="99">
        <v>
0</v>
      </c>
      <c r="F44" s="99">
        <v>
0</v>
      </c>
      <c r="G44" s="98">
        <v>
0</v>
      </c>
      <c r="H44" s="87">
        <v>
22658</v>
      </c>
      <c r="I44" s="115">
        <v>
0</v>
      </c>
      <c r="J44" s="87">
        <v>
0</v>
      </c>
      <c r="K44" s="87">
        <v>
0</v>
      </c>
      <c r="L44" s="103">
        <v>
0</v>
      </c>
      <c r="M44" s="87">
        <v>
0</v>
      </c>
      <c r="N44" s="87">
        <v>
0</v>
      </c>
      <c r="O44" s="87">
        <f t="shared" si="9"/>
        <v>
22658</v>
      </c>
      <c r="P44" s="104">
        <v>
0</v>
      </c>
      <c r="Q44" s="12" t="s">
        <v>
263</v>
      </c>
      <c r="R44" s="13"/>
      <c r="S44" s="88" t="s">
        <v>
35</v>
      </c>
      <c r="T44" s="88">
        <v>
55965</v>
      </c>
      <c r="Y44" s="5" t="b">
        <f t="shared" si="8"/>
        <v>
1</v>
      </c>
      <c r="Z44" s="89" t="s">
        <v>
35</v>
      </c>
      <c r="AA44" s="90">
        <v>
50752</v>
      </c>
    </row>
    <row r="45" spans="2:27" ht="16.5" customHeight="1">
      <c r="B45" s="11" t="s">
        <v>
36</v>
      </c>
      <c r="C45" s="99">
        <v>
2233609</v>
      </c>
      <c r="D45" s="98">
        <v>
0</v>
      </c>
      <c r="E45" s="99">
        <v>
3601</v>
      </c>
      <c r="F45" s="99">
        <v>
1148263</v>
      </c>
      <c r="G45" s="98">
        <v>
114479</v>
      </c>
      <c r="H45" s="87">
        <v>
0</v>
      </c>
      <c r="I45" s="115">
        <v>
0</v>
      </c>
      <c r="J45" s="87">
        <v>
0</v>
      </c>
      <c r="K45" s="87">
        <v>
0</v>
      </c>
      <c r="L45" s="103">
        <v>
0</v>
      </c>
      <c r="M45" s="87">
        <v>
0</v>
      </c>
      <c r="N45" s="87">
        <v>
0</v>
      </c>
      <c r="O45" s="87">
        <f t="shared" si="9"/>
        <v>
3499952</v>
      </c>
      <c r="P45" s="104">
        <f>
1779062+3061+0</f>
        <v>
1782123</v>
      </c>
      <c r="Q45" s="12" t="s">
        <v>
232</v>
      </c>
      <c r="R45" s="13"/>
      <c r="S45" s="88" t="s">
        <v>
36</v>
      </c>
      <c r="T45" s="88">
        <v>
1795649</v>
      </c>
      <c r="Y45" s="5" t="b">
        <f t="shared" si="8"/>
        <v>
1</v>
      </c>
      <c r="Z45" s="89" t="s">
        <v>
36</v>
      </c>
      <c r="AA45" s="90">
        <v>
1844615</v>
      </c>
    </row>
    <row r="46" spans="2:27" ht="16.5" customHeight="1">
      <c r="B46" s="11" t="s">
        <v>
42</v>
      </c>
      <c r="C46" s="99">
        <v>
0</v>
      </c>
      <c r="D46" s="98">
        <v>
0</v>
      </c>
      <c r="E46" s="99">
        <v>
0</v>
      </c>
      <c r="F46" s="99">
        <v>
0</v>
      </c>
      <c r="G46" s="98">
        <v>
0</v>
      </c>
      <c r="H46" s="87">
        <v>
118379</v>
      </c>
      <c r="I46" s="115">
        <v>
0</v>
      </c>
      <c r="J46" s="87">
        <v>
0</v>
      </c>
      <c r="K46" s="87">
        <v>
0</v>
      </c>
      <c r="L46" s="103">
        <v>
0</v>
      </c>
      <c r="M46" s="87">
        <v>
0</v>
      </c>
      <c r="N46" s="87">
        <v>
0</v>
      </c>
      <c r="O46" s="87">
        <f t="shared" si="9"/>
        <v>
118379</v>
      </c>
      <c r="P46" s="104">
        <v>
0</v>
      </c>
      <c r="Q46" s="12" t="s">
        <v>
236</v>
      </c>
      <c r="R46" s="13"/>
      <c r="S46" s="88" t="s">
        <v>
37</v>
      </c>
      <c r="T46" s="88">
        <v>
0</v>
      </c>
      <c r="Y46" s="5" t="b">
        <f t="shared" si="8"/>
        <v>
1</v>
      </c>
      <c r="Z46" s="89" t="s">
        <v>
289</v>
      </c>
      <c r="AA46" s="90">
        <v>
0</v>
      </c>
    </row>
    <row r="47" spans="2:27" ht="16.5" customHeight="1">
      <c r="B47" s="11" t="s">
        <v>
38</v>
      </c>
      <c r="C47" s="99">
        <v>
0</v>
      </c>
      <c r="D47" s="98">
        <v>
0</v>
      </c>
      <c r="E47" s="99">
        <v>
0</v>
      </c>
      <c r="F47" s="99">
        <v>
0</v>
      </c>
      <c r="G47" s="98">
        <v>
0</v>
      </c>
      <c r="H47" s="87">
        <v>
1343545</v>
      </c>
      <c r="I47" s="115">
        <v>
42641</v>
      </c>
      <c r="J47" s="87">
        <v>
0</v>
      </c>
      <c r="K47" s="87">
        <v>
0</v>
      </c>
      <c r="L47" s="103">
        <v>
0</v>
      </c>
      <c r="M47" s="92">
        <v>
0</v>
      </c>
      <c r="N47" s="87">
        <v>
0</v>
      </c>
      <c r="O47" s="87">
        <f t="shared" si="9"/>
        <v>
1386186</v>
      </c>
      <c r="P47" s="104">
        <v>
0</v>
      </c>
      <c r="Q47" s="12" t="s">
        <v>
264</v>
      </c>
      <c r="R47" s="13"/>
      <c r="S47" s="88" t="s">
        <v>
38</v>
      </c>
      <c r="T47" s="88">
        <v>
0</v>
      </c>
      <c r="Y47" s="5" t="b">
        <f t="shared" si="8"/>
        <v>
1</v>
      </c>
      <c r="Z47" s="89" t="s">
        <v>
38</v>
      </c>
      <c r="AA47" s="90">
        <v>
0</v>
      </c>
    </row>
    <row r="48" spans="2:27" ht="16.5" customHeight="1">
      <c r="B48" s="16" t="s">
        <v>
283</v>
      </c>
      <c r="C48" s="100">
        <v>
0</v>
      </c>
      <c r="D48" s="108">
        <v>
34666</v>
      </c>
      <c r="E48" s="100">
        <v>
0</v>
      </c>
      <c r="F48" s="100">
        <v>
0</v>
      </c>
      <c r="G48" s="108">
        <v>
0</v>
      </c>
      <c r="H48" s="91">
        <v>
0</v>
      </c>
      <c r="I48" s="116">
        <v>
0</v>
      </c>
      <c r="J48" s="91">
        <v>
0</v>
      </c>
      <c r="K48" s="91">
        <v>
0</v>
      </c>
      <c r="L48" s="109">
        <v>
0</v>
      </c>
      <c r="M48" s="91">
        <v>
0</v>
      </c>
      <c r="N48" s="91">
        <v>
0</v>
      </c>
      <c r="O48" s="91">
        <f t="shared" si="9"/>
        <v>
34666</v>
      </c>
      <c r="P48" s="102">
        <v>
0</v>
      </c>
      <c r="Q48" s="14" t="s">
        <v>
236</v>
      </c>
      <c r="R48" s="13"/>
      <c r="S48" s="88" t="s">
        <v>
284</v>
      </c>
      <c r="T48" s="88">
        <v>
0</v>
      </c>
      <c r="Y48" s="5" t="b">
        <f t="shared" si="8"/>
        <v>
0</v>
      </c>
    </row>
    <row r="49" spans="2:27" ht="16.5" customHeight="1">
      <c r="B49" s="11" t="s">
        <v>
272</v>
      </c>
      <c r="C49" s="99">
        <v>
0</v>
      </c>
      <c r="D49" s="98">
        <v>
0</v>
      </c>
      <c r="E49" s="99">
        <v>
0</v>
      </c>
      <c r="F49" s="99">
        <v>
8123609</v>
      </c>
      <c r="G49" s="98">
        <v>
0</v>
      </c>
      <c r="H49" s="87">
        <v>
0</v>
      </c>
      <c r="I49" s="115">
        <v>
0</v>
      </c>
      <c r="J49" s="87">
        <v>
0</v>
      </c>
      <c r="K49" s="87">
        <v>
0</v>
      </c>
      <c r="L49" s="103">
        <v>
0</v>
      </c>
      <c r="M49" s="87">
        <v>
0</v>
      </c>
      <c r="N49" s="87">
        <v>
0</v>
      </c>
      <c r="O49" s="87">
        <f t="shared" si="9"/>
        <v>
8123609</v>
      </c>
      <c r="P49" s="104">
        <v>
0</v>
      </c>
      <c r="Q49" s="12" t="s">
        <v>
265</v>
      </c>
      <c r="R49" s="13"/>
      <c r="S49" s="88" t="s">
        <v>
285</v>
      </c>
      <c r="T49" s="88">
        <v>
0</v>
      </c>
      <c r="Y49" s="5" t="b">
        <f t="shared" si="8"/>
        <v>
0</v>
      </c>
    </row>
    <row r="50" spans="2:27" ht="16.5" customHeight="1">
      <c r="B50" s="11" t="s">
        <v>
286</v>
      </c>
      <c r="C50" s="99">
        <v>
0</v>
      </c>
      <c r="D50" s="98">
        <v>
0</v>
      </c>
      <c r="E50" s="99">
        <v>
0</v>
      </c>
      <c r="F50" s="99">
        <v>
7511162</v>
      </c>
      <c r="G50" s="98">
        <v>
0</v>
      </c>
      <c r="H50" s="87">
        <v>
0</v>
      </c>
      <c r="I50" s="115">
        <v>
0</v>
      </c>
      <c r="J50" s="87">
        <v>
0</v>
      </c>
      <c r="K50" s="87">
        <v>
0</v>
      </c>
      <c r="L50" s="103">
        <v>
0</v>
      </c>
      <c r="M50" s="87">
        <v>
0</v>
      </c>
      <c r="N50" s="87">
        <v>
0</v>
      </c>
      <c r="O50" s="87">
        <f t="shared" si="9"/>
        <v>
7511162</v>
      </c>
      <c r="P50" s="104">
        <v>
0</v>
      </c>
      <c r="Q50" s="12" t="s">
        <v>
266</v>
      </c>
      <c r="R50" s="13"/>
      <c r="S50" s="88" t="s">
        <v>
287</v>
      </c>
      <c r="T50" s="88">
        <v>
37996</v>
      </c>
      <c r="Y50" s="5" t="b">
        <f t="shared" si="8"/>
        <v>
1</v>
      </c>
      <c r="Z50" s="93" t="s">
        <v>
287</v>
      </c>
      <c r="AA50" s="90">
        <v>
28914</v>
      </c>
    </row>
    <row r="51" spans="2:27" ht="16.5" customHeight="1" thickBot="1">
      <c r="B51" s="17" t="s">
        <v>
299</v>
      </c>
      <c r="C51" s="117">
        <v>
0</v>
      </c>
      <c r="D51" s="118">
        <v>
0</v>
      </c>
      <c r="E51" s="117">
        <v>
0</v>
      </c>
      <c r="F51" s="117">
        <v>
7873410</v>
      </c>
      <c r="G51" s="119">
        <v>
0</v>
      </c>
      <c r="H51" s="94">
        <v>
0</v>
      </c>
      <c r="I51" s="120">
        <v>
0</v>
      </c>
      <c r="J51" s="94">
        <v>
0</v>
      </c>
      <c r="K51" s="94">
        <v>
0</v>
      </c>
      <c r="L51" s="121">
        <v>
0</v>
      </c>
      <c r="M51" s="94">
        <v>
0</v>
      </c>
      <c r="N51" s="94">
        <v>
0</v>
      </c>
      <c r="O51" s="94">
        <f t="shared" si="9"/>
        <v>
7873410</v>
      </c>
      <c r="P51" s="122">
        <v>
0</v>
      </c>
      <c r="Q51" s="18" t="s">
        <v>
247</v>
      </c>
      <c r="R51" s="13"/>
      <c r="S51" s="88" t="s">
        <v>
273</v>
      </c>
      <c r="T51" s="88">
        <v>
0</v>
      </c>
    </row>
    <row r="52" spans="2:27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9"/>
      <c r="R52" s="13"/>
    </row>
    <row r="53" spans="2:27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9"/>
      <c r="R53" s="13"/>
    </row>
    <row r="54" spans="2:27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9"/>
      <c r="R54" s="13"/>
      <c r="S54" s="6"/>
      <c r="T54" s="6"/>
    </row>
    <row r="55" spans="2:27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9"/>
      <c r="R55" s="6"/>
      <c r="S55" s="6"/>
      <c r="T55" s="6"/>
    </row>
    <row r="56" spans="2:27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9"/>
      <c r="R56" s="6"/>
      <c r="S56" s="6"/>
      <c r="T56" s="6"/>
    </row>
    <row r="57" spans="2:27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9"/>
      <c r="R57" s="6"/>
      <c r="S57" s="6"/>
      <c r="T57" s="6"/>
    </row>
    <row r="58" spans="2:2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9"/>
      <c r="R58" s="6"/>
      <c r="S58" s="6"/>
      <c r="T58" s="6"/>
    </row>
    <row r="59" spans="2:27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9"/>
      <c r="R59" s="6"/>
      <c r="S59" s="6"/>
      <c r="T59" s="6"/>
    </row>
    <row r="60" spans="2:27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9"/>
      <c r="R60" s="6"/>
      <c r="S60" s="6"/>
      <c r="T60" s="6"/>
    </row>
    <row r="61" spans="2:2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9"/>
      <c r="R61" s="6"/>
      <c r="S61" s="6"/>
      <c r="T61" s="6"/>
    </row>
    <row r="62" spans="2:2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9"/>
      <c r="R62" s="6"/>
      <c r="S62" s="6"/>
      <c r="T62" s="6"/>
    </row>
    <row r="63" spans="2:2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19"/>
      <c r="R63" s="6"/>
      <c r="S63" s="6"/>
      <c r="T63" s="6"/>
    </row>
    <row r="64" spans="2:27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9"/>
      <c r="R64" s="6"/>
      <c r="S64" s="6"/>
      <c r="T64" s="6"/>
    </row>
    <row r="65" spans="2:20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9"/>
      <c r="R65" s="6"/>
      <c r="S65" s="6"/>
      <c r="T65" s="6"/>
    </row>
    <row r="66" spans="2:20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9"/>
      <c r="R66" s="6"/>
      <c r="S66" s="6"/>
      <c r="T66" s="6"/>
    </row>
    <row r="67" spans="2:20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9"/>
      <c r="R67" s="6"/>
      <c r="S67" s="6"/>
      <c r="T67" s="6"/>
    </row>
    <row r="68" spans="2:20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9"/>
      <c r="R68" s="6"/>
      <c r="S68" s="6"/>
      <c r="T68" s="6"/>
    </row>
    <row r="69" spans="2:20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9"/>
      <c r="R69" s="6"/>
      <c r="S69" s="6"/>
      <c r="T69" s="6"/>
    </row>
    <row r="70" spans="2:20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9"/>
      <c r="R70" s="6"/>
      <c r="S70" s="6"/>
      <c r="T70" s="6"/>
    </row>
    <row r="71" spans="2:20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9"/>
      <c r="R71" s="6"/>
      <c r="S71" s="6"/>
      <c r="T71" s="6"/>
    </row>
    <row r="72" spans="2:20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9"/>
      <c r="R72" s="6"/>
      <c r="S72" s="6"/>
      <c r="T72" s="6"/>
    </row>
    <row r="73" spans="2:20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9"/>
      <c r="R73" s="6"/>
      <c r="S73" s="6"/>
      <c r="T73" s="6"/>
    </row>
    <row r="74" spans="2:20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9"/>
      <c r="R74" s="6"/>
      <c r="S74" s="6"/>
      <c r="T74" s="6"/>
    </row>
    <row r="75" spans="2:20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9"/>
      <c r="R75" s="6"/>
      <c r="S75" s="6"/>
      <c r="T75" s="6"/>
    </row>
    <row r="76" spans="2:20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9"/>
      <c r="R76" s="6"/>
      <c r="S76" s="6"/>
      <c r="T76" s="6"/>
    </row>
    <row r="77" spans="2:20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19"/>
      <c r="R77" s="6"/>
      <c r="S77" s="6"/>
      <c r="T77" s="6"/>
    </row>
    <row r="78" spans="2:20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19"/>
      <c r="R78" s="6"/>
      <c r="S78" s="6"/>
      <c r="T78" s="6"/>
    </row>
    <row r="79" spans="2:20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19"/>
      <c r="R79" s="6"/>
      <c r="S79" s="6"/>
      <c r="T79" s="6"/>
    </row>
    <row r="80" spans="2:20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19"/>
      <c r="R80" s="6"/>
      <c r="S80" s="6"/>
      <c r="T80" s="6"/>
    </row>
    <row r="81" spans="2:20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19"/>
      <c r="R81" s="6"/>
      <c r="S81" s="6"/>
      <c r="T81" s="6"/>
    </row>
    <row r="82" spans="2:20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19"/>
      <c r="R82" s="6"/>
      <c r="S82" s="6"/>
      <c r="T82" s="6"/>
    </row>
    <row r="83" spans="2:20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19"/>
      <c r="R83" s="6"/>
      <c r="S83" s="6"/>
      <c r="T83" s="6"/>
    </row>
    <row r="84" spans="2:20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19"/>
      <c r="R84" s="6"/>
      <c r="S84" s="6"/>
      <c r="T84" s="6"/>
    </row>
    <row r="85" spans="2:20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19"/>
      <c r="R85" s="6"/>
      <c r="S85" s="6"/>
      <c r="T85" s="6"/>
    </row>
    <row r="86" spans="2:20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9"/>
      <c r="R86" s="6"/>
      <c r="S86" s="6"/>
      <c r="T86" s="6"/>
    </row>
    <row r="87" spans="2:20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2:20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2:20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2:20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2:20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2:20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2:20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2:20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2:20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2:20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2:20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2:20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2:20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2:20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2:20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2:20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2:20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2:20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2:20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2:20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2:20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2:20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2:20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2:20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2:20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2:20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2:20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2:20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2:20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2:20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2:20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2:20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2:20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2:20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2:20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2:20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2:20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2:20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2:20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2:20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2:20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2:20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2:20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2:20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2:20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2:20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2:20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2:20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2:20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2:20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2:20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2:20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2:20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2:20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2:20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2:20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2:20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2:20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2:20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2:20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2:20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2:20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2:20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2:20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2:20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2:20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2:20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2:20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2:20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2:20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2:20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2:20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2:20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2:20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2:20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2:20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2:20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2:20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2:20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2:20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2:20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2:20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2:20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2:20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2:20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2:20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2:20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2:20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2:20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2:20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2:20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2:20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2:20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2:20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2:20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2:20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2:20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2:20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2:20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2:20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2:20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2:20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2:20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2:20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2:20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2:20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2:20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2:20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2:20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2:20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2:20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2:20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2:20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2:20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2:20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2:20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2:20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2:20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2:20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2:20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2:20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2:20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2:20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2:20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2:20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2:20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2:20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2:20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2:20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2:20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2:20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2:20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2:20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2:20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2:20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2:20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2:20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2:20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2:20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</sheetData>
  <sheetProtection selectLockedCells="1"/>
  <customSheetViews>
    <customSheetView guid="{4D234F52-6052-44E7-8723-FA87F43FBFCB}" scale="85" showPageBreaks="1" printArea="1" view="pageBreakPreview">
      <pane xSplit="2" ySplit="4" topLeftCell="E5" activePane="bottomRight" state="frozen"/>
      <selection pane="bottomRight" activeCell="K15" sqref="K15"/>
      <colBreaks count="1" manualBreakCount="1">
        <brk id="8" max="51" man="1"/>
      </colBreaks>
      <pageMargins left="1.0629921259842521" right="0.78740157480314965" top="0.94488188976377963" bottom="0.98425196850393704" header="0.51181102362204722" footer="0.51181102362204722"/>
      <printOptions horizontalCentered="1"/>
      <headerFooter alignWithMargins="0"/>
    </customSheetView>
    <customSheetView guid="{0B6141FA-2B47-4C7C-8EFC-5DC2FB9D0975}" scale="85" printArea="1">
      <pane xSplit="2" ySplit="4" topLeftCell="C38" activePane="bottomRight" state="frozen"/>
      <selection pane="bottomRight" sqref="A1:XFD1048576"/>
      <colBreaks count="1" manualBreakCount="1">
        <brk id="8" max="51" man="1"/>
      </colBreaks>
      <pageMargins left="1.0629921259842521" right="0.78740157480314965" top="0.94488188976377963" bottom="0.98425196850393704" header="0.51181102362204722" footer="0.51181102362204722"/>
      <printOptions horizontalCentered="1"/>
      <headerFooter alignWithMargins="0"/>
    </customSheetView>
  </customSheetViews>
  <mergeCells count="6">
    <mergeCell ref="C3:G3"/>
    <mergeCell ref="P2:Q2"/>
    <mergeCell ref="H3:N3"/>
    <mergeCell ref="O3:O4"/>
    <mergeCell ref="P3:P4"/>
    <mergeCell ref="Q3:Q4"/>
  </mergeCells>
  <phoneticPr fontId="3"/>
  <printOptions horizontalCentered="1"/>
  <pageMargins left="1.0629921259842521" right="0.78740157480314965" top="0.94488188976377963" bottom="0.98425196850393704" header="0.51181102362204722" footer="0.51181102362204722"/>
  <headerFooter alignWithMargins="0"/>
  <colBreaks count="1" manualBreakCount="1">
    <brk id="7" max="51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(5)ｵa</vt:lpstr>
      <vt:lpstr>(5)ｵb</vt:lpstr>
      <vt:lpstr>'(5)ｵa'!Print_Area</vt:lpstr>
      <vt:lpstr>'(5)ｵb'!Print_Area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2022-09-05T02:44:35Z</cp:lastPrinted>
  <dcterms:created xsi:type="dcterms:W3CDTF">2006-09-16T00:00:00Z</dcterms:created>
  <dcterms:modified xsi:type="dcterms:W3CDTF">2022-09-05T02:44:47Z</dcterms:modified>
</cp:coreProperties>
</file>